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F:\1.PRORAČUN\1. PRORAČUN 2025\1.financijski izvještaJi 2025\Općina Vuka - Fin.izvještaj I-XII-2025 – kopija\I-XII 2025 -NOVO\"/>
    </mc:Choice>
  </mc:AlternateContent>
  <xr:revisionPtr revIDLastSave="0" documentId="13_ncr:1_{90D53524-9C0C-49FE-AC1B-89EB21031B1F}" xr6:coauthVersionLast="47" xr6:coauthVersionMax="47" xr10:uidLastSave="{00000000-0000-0000-0000-000000000000}"/>
  <bookViews>
    <workbookView xWindow="-23148" yWindow="-108" windowWidth="23256" windowHeight="12576"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633" i="1" s="1"/>
  <c r="D430" i="4"/>
  <c r="E428" i="4"/>
  <c r="D428" i="4"/>
  <c r="F428" i="4" s="1"/>
  <c r="E427" i="4"/>
  <c r="D427" i="4"/>
  <c r="E426" i="4"/>
  <c r="E647" i="4" s="1"/>
  <c r="D641" i="1"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412" i="1"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E648" i="4" l="1"/>
  <c r="D642" i="1" s="1"/>
  <c r="E640" i="4"/>
  <c r="D634" i="1" s="1"/>
  <c r="E418" i="4"/>
  <c r="D413" i="1" s="1"/>
  <c r="I10" i="9"/>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D44" i="8"/>
  <c r="H19" i="9" s="1"/>
  <c r="E19" i="9" s="1"/>
  <c r="B19" i="9" s="1"/>
  <c r="G343" i="9"/>
  <c r="E343" i="9" s="1"/>
  <c r="E345" i="9"/>
  <c r="I10" i="3" s="1"/>
  <c r="B346" i="9"/>
  <c r="D1537" i="1"/>
  <c r="I31" i="3"/>
  <c r="F5" i="6"/>
  <c r="D141" i="6"/>
  <c r="G348" i="9" s="1"/>
  <c r="E348" i="9" s="1"/>
  <c r="G339" i="9"/>
  <c r="E339" i="9" s="1"/>
  <c r="B339" i="9" s="1"/>
  <c r="F219" i="5"/>
  <c r="F203" i="5"/>
  <c r="G338" i="9"/>
  <c r="E338" i="9" s="1"/>
  <c r="B338" i="9" s="1"/>
  <c r="F197" i="5"/>
  <c r="G337" i="9"/>
  <c r="E337" i="9" s="1"/>
  <c r="B337" i="9" s="1"/>
  <c r="F178" i="5"/>
  <c r="G336" i="9"/>
  <c r="E336" i="9" s="1"/>
  <c r="B336" i="9" s="1"/>
  <c r="H315" i="9"/>
  <c r="H316" i="9"/>
  <c r="G315" i="9"/>
  <c r="E315" i="9" s="1"/>
  <c r="B315" i="9" s="1"/>
  <c r="G316" i="9"/>
  <c r="E316" i="9" s="1"/>
  <c r="B316" i="9" s="1"/>
  <c r="F150" i="5"/>
  <c r="G314" i="9"/>
  <c r="E314" i="9" s="1"/>
  <c r="B314" i="9" s="1"/>
  <c r="F89" i="5"/>
  <c r="G306" i="9"/>
  <c r="E306" i="9" s="1"/>
  <c r="B306" i="9" s="1"/>
  <c r="G299" i="9"/>
  <c r="E299" i="9" s="1"/>
  <c r="F6" i="5"/>
  <c r="F607" i="4"/>
  <c r="G156" i="9"/>
  <c r="E156" i="9" s="1"/>
  <c r="B156" i="9" s="1"/>
  <c r="D640" i="4"/>
  <c r="F535" i="4"/>
  <c r="D639" i="4"/>
  <c r="F430" i="4"/>
  <c r="D648" i="4"/>
  <c r="F427" i="4"/>
  <c r="D647" i="4"/>
  <c r="F426" i="4"/>
  <c r="D418" i="4"/>
  <c r="F360" i="4"/>
  <c r="F308" i="4"/>
  <c r="D417" i="4"/>
  <c r="F153" i="4"/>
  <c r="H24" i="9"/>
  <c r="G24" i="9"/>
  <c r="E24" i="9" s="1"/>
  <c r="E301" i="4"/>
  <c r="D297" i="1" s="1"/>
  <c r="E423" i="4"/>
  <c r="H20" i="9" s="1"/>
  <c r="D295" i="1"/>
  <c r="F152" i="4"/>
  <c r="D299" i="4"/>
  <c r="E422" i="4"/>
  <c r="E300" i="4"/>
  <c r="D296" i="1" s="1"/>
  <c r="D422" i="4"/>
  <c r="D300" i="4"/>
  <c r="F6" i="4"/>
  <c r="G1686" i="1"/>
  <c r="H1686" i="1"/>
  <c r="G1685" i="1"/>
  <c r="H1685" i="1"/>
  <c r="H1684" i="1"/>
  <c r="G1684" i="1"/>
  <c r="H1683" i="1"/>
  <c r="G1683" i="1"/>
  <c r="H1682" i="1"/>
  <c r="G1682" i="1"/>
  <c r="H1681" i="1"/>
  <c r="G1681" i="1"/>
  <c r="H1680" i="1"/>
  <c r="G1680" i="1"/>
  <c r="H1679" i="1"/>
  <c r="G1679" i="1"/>
  <c r="H1678" i="1"/>
  <c r="G1678" i="1"/>
  <c r="H1677" i="1"/>
  <c r="G1677" i="1"/>
  <c r="H1676" i="1"/>
  <c r="G1676" i="1"/>
  <c r="H1675" i="1"/>
  <c r="G1675" i="1"/>
  <c r="H1674" i="1"/>
  <c r="G1674" i="1"/>
  <c r="H1673" i="1"/>
  <c r="G1673" i="1"/>
  <c r="H1672" i="1"/>
  <c r="G1672" i="1"/>
  <c r="H1671" i="1"/>
  <c r="G1671" i="1"/>
  <c r="H1670" i="1"/>
  <c r="G1670" i="1"/>
  <c r="H1669" i="1"/>
  <c r="G1669" i="1"/>
  <c r="H1668" i="1"/>
  <c r="G1668" i="1"/>
  <c r="H1667" i="1"/>
  <c r="G1667" i="1"/>
  <c r="H1666" i="1"/>
  <c r="G1666" i="1"/>
  <c r="H1665" i="1"/>
  <c r="G1665" i="1"/>
  <c r="H1664" i="1"/>
  <c r="G1664" i="1"/>
  <c r="H1663" i="1"/>
  <c r="G1663" i="1"/>
  <c r="H1662" i="1"/>
  <c r="G1662" i="1"/>
  <c r="H1661" i="1"/>
  <c r="G1661" i="1"/>
  <c r="H1660" i="1"/>
  <c r="G1660" i="1"/>
  <c r="G1659" i="1"/>
  <c r="H1659" i="1"/>
  <c r="H1658" i="1"/>
  <c r="G1658" i="1"/>
  <c r="H1657" i="1"/>
  <c r="G1657" i="1"/>
  <c r="H1656" i="1"/>
  <c r="G1656" i="1"/>
  <c r="H1655" i="1"/>
  <c r="G1655" i="1"/>
  <c r="H1654" i="1"/>
  <c r="G1654" i="1"/>
  <c r="H1653" i="1"/>
  <c r="G1653" i="1"/>
  <c r="H1652" i="1"/>
  <c r="G1652" i="1"/>
  <c r="G1651" i="1"/>
  <c r="H1651" i="1"/>
  <c r="H1650" i="1"/>
  <c r="G1650" i="1"/>
  <c r="H1649" i="1"/>
  <c r="G1649" i="1"/>
  <c r="H1648" i="1"/>
  <c r="G1648" i="1"/>
  <c r="H1647" i="1"/>
  <c r="G1647" i="1"/>
  <c r="H1646" i="1"/>
  <c r="G1646" i="1"/>
  <c r="H1645" i="1"/>
  <c r="G1645" i="1"/>
  <c r="H1644" i="1"/>
  <c r="G1644" i="1"/>
  <c r="H1643" i="1"/>
  <c r="G1643" i="1"/>
  <c r="H1642" i="1"/>
  <c r="G1642" i="1"/>
  <c r="H1641" i="1"/>
  <c r="G1641" i="1"/>
  <c r="H1640" i="1"/>
  <c r="G1640" i="1"/>
  <c r="H1639" i="1"/>
  <c r="G1639" i="1"/>
  <c r="H1638" i="1"/>
  <c r="G1638" i="1"/>
  <c r="H1637" i="1"/>
  <c r="G1637" i="1"/>
  <c r="H1636" i="1"/>
  <c r="G1636" i="1"/>
  <c r="H1635" i="1"/>
  <c r="G1635" i="1"/>
  <c r="H1634" i="1"/>
  <c r="G1634" i="1"/>
  <c r="H1633" i="1"/>
  <c r="G1633" i="1"/>
  <c r="H1632" i="1"/>
  <c r="G1632" i="1"/>
  <c r="H1631" i="1"/>
  <c r="G1631" i="1"/>
  <c r="H1630" i="1"/>
  <c r="G1630" i="1"/>
  <c r="G1629" i="1"/>
  <c r="H1629" i="1"/>
  <c r="G1628" i="1"/>
  <c r="H1628" i="1"/>
  <c r="H1627" i="1"/>
  <c r="G1627" i="1"/>
  <c r="H1626" i="1"/>
  <c r="G1626" i="1"/>
  <c r="H1625" i="1"/>
  <c r="G1625" i="1"/>
  <c r="H1624" i="1"/>
  <c r="G1624" i="1"/>
  <c r="H1623" i="1"/>
  <c r="G1623" i="1"/>
  <c r="H1622" i="1"/>
  <c r="G1622" i="1"/>
  <c r="H1620" i="1"/>
  <c r="G1620" i="1"/>
  <c r="H1619" i="1"/>
  <c r="G1619" i="1"/>
  <c r="H1618" i="1"/>
  <c r="G1618" i="1"/>
  <c r="H1617" i="1"/>
  <c r="G1617" i="1"/>
  <c r="G1616" i="1"/>
  <c r="H1616" i="1"/>
  <c r="G1615" i="1"/>
  <c r="H1615" i="1"/>
  <c r="H1614" i="1"/>
  <c r="G1614" i="1"/>
  <c r="H1613" i="1"/>
  <c r="G1613" i="1"/>
  <c r="H1612" i="1"/>
  <c r="G1612" i="1"/>
  <c r="H1611" i="1"/>
  <c r="G1611" i="1"/>
  <c r="H1610" i="1"/>
  <c r="G1610" i="1"/>
  <c r="H1609" i="1"/>
  <c r="G1609" i="1"/>
  <c r="H1608" i="1"/>
  <c r="G1608" i="1"/>
  <c r="H1607" i="1"/>
  <c r="G1607" i="1"/>
  <c r="H1606" i="1"/>
  <c r="G1606" i="1"/>
  <c r="H1605" i="1"/>
  <c r="G1605" i="1"/>
  <c r="H1604" i="1"/>
  <c r="G1604" i="1"/>
  <c r="H1603" i="1"/>
  <c r="G1603" i="1"/>
  <c r="H1602" i="1"/>
  <c r="G1602" i="1"/>
  <c r="H1601" i="1"/>
  <c r="G1601" i="1"/>
  <c r="G1600" i="1"/>
  <c r="H1600" i="1"/>
  <c r="H1599" i="1"/>
  <c r="G1599" i="1"/>
  <c r="H1598" i="1"/>
  <c r="G1598" i="1"/>
  <c r="H1597" i="1"/>
  <c r="G1597" i="1"/>
  <c r="H1596" i="1"/>
  <c r="G1596" i="1"/>
  <c r="H1595" i="1"/>
  <c r="G1595" i="1"/>
  <c r="H1594" i="1"/>
  <c r="G1594" i="1"/>
  <c r="H1593" i="1"/>
  <c r="G1593" i="1"/>
  <c r="H1592" i="1"/>
  <c r="G1592" i="1"/>
  <c r="H1591" i="1"/>
  <c r="G1591" i="1"/>
  <c r="H1590" i="1"/>
  <c r="G1590" i="1"/>
  <c r="H1589" i="1"/>
  <c r="G1589" i="1"/>
  <c r="H1588" i="1"/>
  <c r="G1588" i="1"/>
  <c r="H1587" i="1"/>
  <c r="G1587" i="1"/>
  <c r="H1586" i="1"/>
  <c r="G1586" i="1"/>
  <c r="H1585" i="1"/>
  <c r="G1585" i="1"/>
  <c r="H1584" i="1"/>
  <c r="G1584" i="1"/>
  <c r="H1583" i="1"/>
  <c r="G1583" i="1"/>
  <c r="H1582" i="1"/>
  <c r="G1582" i="1"/>
  <c r="J1581" i="1"/>
  <c r="H1581" i="1"/>
  <c r="G1581" i="1"/>
  <c r="I1581" i="1" s="1"/>
  <c r="J1580" i="1"/>
  <c r="H1580" i="1"/>
  <c r="G1580" i="1"/>
  <c r="I1580" i="1" s="1"/>
  <c r="J1579" i="1"/>
  <c r="H1579" i="1"/>
  <c r="G1579" i="1"/>
  <c r="I1579" i="1" s="1"/>
  <c r="J1578" i="1"/>
  <c r="H1578" i="1"/>
  <c r="G1578" i="1"/>
  <c r="I1578" i="1" s="1"/>
  <c r="H1577" i="1"/>
  <c r="G1577" i="1"/>
  <c r="J1576" i="1"/>
  <c r="H1576" i="1"/>
  <c r="G1576" i="1"/>
  <c r="I1576" i="1" s="1"/>
  <c r="J1575" i="1"/>
  <c r="H1575" i="1"/>
  <c r="G1575" i="1"/>
  <c r="I1575" i="1" s="1"/>
  <c r="J1574" i="1"/>
  <c r="H1574" i="1"/>
  <c r="G1574" i="1"/>
  <c r="I1574" i="1" s="1"/>
  <c r="J1573" i="1"/>
  <c r="H1573" i="1"/>
  <c r="G1573" i="1"/>
  <c r="I1573" i="1" s="1"/>
  <c r="G1572" i="1"/>
  <c r="H1572" i="1"/>
  <c r="H1571" i="1"/>
  <c r="G1571" i="1"/>
  <c r="J1570" i="1"/>
  <c r="H1570" i="1"/>
  <c r="G1570" i="1"/>
  <c r="I1570" i="1" s="1"/>
  <c r="H1569" i="1"/>
  <c r="J1569" i="1"/>
  <c r="G1569" i="1"/>
  <c r="I1569" i="1" s="1"/>
  <c r="J1568" i="1"/>
  <c r="H1568" i="1"/>
  <c r="G1568" i="1"/>
  <c r="I1568" i="1" s="1"/>
  <c r="J1567" i="1"/>
  <c r="H1567" i="1"/>
  <c r="G1567" i="1"/>
  <c r="I1567" i="1" s="1"/>
  <c r="J1566" i="1"/>
  <c r="H1566" i="1"/>
  <c r="G1566" i="1"/>
  <c r="I1566" i="1" s="1"/>
  <c r="J1565" i="1"/>
  <c r="H1565" i="1"/>
  <c r="G1565" i="1"/>
  <c r="I1565" i="1" s="1"/>
  <c r="J1564" i="1"/>
  <c r="H1564" i="1"/>
  <c r="G1564" i="1"/>
  <c r="I1564" i="1" s="1"/>
  <c r="H1563" i="1"/>
  <c r="G1563" i="1"/>
  <c r="J1562" i="1"/>
  <c r="H1562" i="1"/>
  <c r="G1562" i="1"/>
  <c r="I1562" i="1" s="1"/>
  <c r="J1561" i="1"/>
  <c r="H1561" i="1"/>
  <c r="G1561" i="1"/>
  <c r="I1561" i="1" s="1"/>
  <c r="J1560" i="1"/>
  <c r="H1560" i="1"/>
  <c r="G1560" i="1"/>
  <c r="I1560" i="1" s="1"/>
  <c r="G1559" i="1"/>
  <c r="J1559" i="1"/>
  <c r="H1559" i="1"/>
  <c r="H1558" i="1"/>
  <c r="J1558" i="1"/>
  <c r="G1558" i="1"/>
  <c r="I1558" i="1" s="1"/>
  <c r="J1557" i="1"/>
  <c r="H1557" i="1"/>
  <c r="G1557" i="1"/>
  <c r="I1557" i="1" s="1"/>
  <c r="H1556" i="1"/>
  <c r="G1556" i="1"/>
  <c r="H1555" i="1"/>
  <c r="G1555" i="1"/>
  <c r="J1554" i="1"/>
  <c r="H1554" i="1"/>
  <c r="G1554" i="1"/>
  <c r="I1554" i="1" s="1"/>
  <c r="G1553" i="1"/>
  <c r="J1553" i="1"/>
  <c r="H1553" i="1"/>
  <c r="J1552" i="1"/>
  <c r="H1552" i="1"/>
  <c r="G1552" i="1"/>
  <c r="I1552" i="1" s="1"/>
  <c r="J1551" i="1"/>
  <c r="H1551" i="1"/>
  <c r="G1551" i="1"/>
  <c r="I1551" i="1" s="1"/>
  <c r="J1550" i="1"/>
  <c r="H1550" i="1"/>
  <c r="G1550" i="1"/>
  <c r="I1550" i="1" s="1"/>
  <c r="G1549" i="1"/>
  <c r="J1549" i="1"/>
  <c r="H1549" i="1"/>
  <c r="J1548" i="1"/>
  <c r="H1548" i="1"/>
  <c r="G1548" i="1"/>
  <c r="I1548" i="1" s="1"/>
  <c r="G1547" i="1"/>
  <c r="J1547" i="1"/>
  <c r="H1547" i="1"/>
  <c r="J1546" i="1"/>
  <c r="H1546" i="1"/>
  <c r="G1546" i="1"/>
  <c r="I1546" i="1" s="1"/>
  <c r="J1545" i="1"/>
  <c r="H1545" i="1"/>
  <c r="G1545" i="1"/>
  <c r="I1545" i="1" s="1"/>
  <c r="J1544" i="1"/>
  <c r="H1544" i="1"/>
  <c r="G1544" i="1"/>
  <c r="I1544" i="1" s="1"/>
  <c r="J1543" i="1"/>
  <c r="H1543" i="1"/>
  <c r="G1543" i="1"/>
  <c r="I1543" i="1" s="1"/>
  <c r="G1542" i="1"/>
  <c r="J1542" i="1"/>
  <c r="H1542" i="1"/>
  <c r="J1541" i="1"/>
  <c r="H1541" i="1"/>
  <c r="G1541" i="1"/>
  <c r="I1541" i="1" s="1"/>
  <c r="G1540" i="1"/>
  <c r="H1540" i="1"/>
  <c r="H1539" i="1"/>
  <c r="G1539" i="1"/>
  <c r="H1538" i="1"/>
  <c r="G1538" i="1"/>
  <c r="H1536" i="1"/>
  <c r="G1536" i="1"/>
  <c r="H1535" i="1"/>
  <c r="G1535" i="1"/>
  <c r="H1534" i="1"/>
  <c r="G1534" i="1"/>
  <c r="H1533" i="1"/>
  <c r="G1533" i="1"/>
  <c r="H1532" i="1"/>
  <c r="G1532" i="1"/>
  <c r="G1531" i="1"/>
  <c r="H1531" i="1"/>
  <c r="H1530" i="1"/>
  <c r="G1530" i="1"/>
  <c r="H1529" i="1"/>
  <c r="G1529" i="1"/>
  <c r="H1528" i="1"/>
  <c r="G1528" i="1"/>
  <c r="G1527" i="1"/>
  <c r="H1527" i="1"/>
  <c r="G1526" i="1"/>
  <c r="H1526" i="1"/>
  <c r="H1525" i="1"/>
  <c r="G1525" i="1"/>
  <c r="H1524" i="1"/>
  <c r="G1524" i="1"/>
  <c r="H1523" i="1"/>
  <c r="G1523" i="1"/>
  <c r="H1522" i="1"/>
  <c r="G1522" i="1"/>
  <c r="H1521" i="1"/>
  <c r="G1521" i="1"/>
  <c r="G1520" i="1"/>
  <c r="H1520" i="1"/>
  <c r="H1519" i="1"/>
  <c r="G1519" i="1"/>
  <c r="H1518" i="1"/>
  <c r="G1518" i="1"/>
  <c r="H1517" i="1"/>
  <c r="G1517" i="1"/>
  <c r="G1516" i="1"/>
  <c r="H1516" i="1"/>
  <c r="H1515" i="1"/>
  <c r="G1515" i="1"/>
  <c r="H1514" i="1"/>
  <c r="G1514" i="1"/>
  <c r="H1513" i="1"/>
  <c r="G1513" i="1"/>
  <c r="H1512" i="1"/>
  <c r="G1512" i="1"/>
  <c r="G1511" i="1"/>
  <c r="H1511" i="1"/>
  <c r="H1510" i="1"/>
  <c r="G1510" i="1"/>
  <c r="G1509" i="1"/>
  <c r="H1509" i="1"/>
  <c r="H1508" i="1"/>
  <c r="G1508" i="1"/>
  <c r="H1507" i="1"/>
  <c r="G1507" i="1"/>
  <c r="H1506" i="1"/>
  <c r="G1506" i="1"/>
  <c r="H1505" i="1"/>
  <c r="G1505" i="1"/>
  <c r="H1504" i="1"/>
  <c r="G1504" i="1"/>
  <c r="H1503" i="1"/>
  <c r="G1503" i="1"/>
  <c r="H1502" i="1"/>
  <c r="G1502" i="1"/>
  <c r="H1501" i="1"/>
  <c r="G1501" i="1"/>
  <c r="H1500" i="1"/>
  <c r="G1500" i="1"/>
  <c r="H1499" i="1"/>
  <c r="G1499" i="1"/>
  <c r="G1498" i="1"/>
  <c r="H1498" i="1"/>
  <c r="H1497" i="1"/>
  <c r="G1497" i="1"/>
  <c r="G1496" i="1"/>
  <c r="H1496" i="1"/>
  <c r="H1495" i="1"/>
  <c r="G1495" i="1"/>
  <c r="H1494" i="1"/>
  <c r="G1494" i="1"/>
  <c r="H1493" i="1"/>
  <c r="G1493" i="1"/>
  <c r="H1492" i="1"/>
  <c r="G1492" i="1"/>
  <c r="H1491" i="1"/>
  <c r="G1491" i="1"/>
  <c r="G1490" i="1"/>
  <c r="H1490" i="1"/>
  <c r="H1489" i="1"/>
  <c r="G1489" i="1"/>
  <c r="H1488" i="1"/>
  <c r="G1488" i="1"/>
  <c r="H1487" i="1"/>
  <c r="G1487" i="1"/>
  <c r="H1486" i="1"/>
  <c r="G1486" i="1"/>
  <c r="G1485" i="1"/>
  <c r="H1485" i="1"/>
  <c r="H1484" i="1"/>
  <c r="G1484" i="1"/>
  <c r="G1483" i="1"/>
  <c r="H1483" i="1"/>
  <c r="G1482" i="1"/>
  <c r="H1482" i="1"/>
  <c r="H1481" i="1"/>
  <c r="G1481" i="1"/>
  <c r="H1480" i="1"/>
  <c r="G1480" i="1"/>
  <c r="H1479" i="1"/>
  <c r="G1479" i="1"/>
  <c r="H1478" i="1"/>
  <c r="G1478" i="1"/>
  <c r="H1477" i="1"/>
  <c r="G1477" i="1"/>
  <c r="H1476" i="1"/>
  <c r="G1476" i="1"/>
  <c r="H1475" i="1"/>
  <c r="G1475" i="1"/>
  <c r="H1474" i="1"/>
  <c r="G1474" i="1"/>
  <c r="H1473" i="1"/>
  <c r="G1473" i="1"/>
  <c r="H1472" i="1"/>
  <c r="G1472" i="1"/>
  <c r="H1471" i="1"/>
  <c r="G1471" i="1"/>
  <c r="H1470" i="1"/>
  <c r="G1470" i="1"/>
  <c r="G1469" i="1"/>
  <c r="H1469" i="1"/>
  <c r="H1468" i="1"/>
  <c r="G1468" i="1"/>
  <c r="G1467" i="1"/>
  <c r="H1467" i="1"/>
  <c r="H1466" i="1"/>
  <c r="G1466" i="1"/>
  <c r="H1465" i="1"/>
  <c r="G1465" i="1"/>
  <c r="H1464" i="1"/>
  <c r="G1464" i="1"/>
  <c r="H1463" i="1"/>
  <c r="G1463" i="1"/>
  <c r="H1462" i="1"/>
  <c r="G1462" i="1"/>
  <c r="G1461" i="1"/>
  <c r="H1461" i="1"/>
  <c r="H1460" i="1"/>
  <c r="G1460" i="1"/>
  <c r="H1459" i="1"/>
  <c r="G1459" i="1"/>
  <c r="H1458" i="1"/>
  <c r="G1458" i="1"/>
  <c r="H1457" i="1"/>
  <c r="G1457" i="1"/>
  <c r="H1456" i="1"/>
  <c r="G1456" i="1"/>
  <c r="H1455" i="1"/>
  <c r="G1455" i="1"/>
  <c r="G1454" i="1"/>
  <c r="H1454" i="1"/>
  <c r="H1453" i="1"/>
  <c r="G1453" i="1"/>
  <c r="G1452" i="1"/>
  <c r="H1452" i="1"/>
  <c r="H1451" i="1"/>
  <c r="G1451" i="1"/>
  <c r="H1450" i="1"/>
  <c r="G1450" i="1"/>
  <c r="H1449" i="1"/>
  <c r="G1449" i="1"/>
  <c r="H1448" i="1"/>
  <c r="G1448" i="1"/>
  <c r="H1447" i="1"/>
  <c r="G1447" i="1"/>
  <c r="H1446" i="1"/>
  <c r="G1446" i="1"/>
  <c r="H1445" i="1"/>
  <c r="G1445" i="1"/>
  <c r="H1444" i="1"/>
  <c r="G1444" i="1"/>
  <c r="H1443" i="1"/>
  <c r="G1443" i="1"/>
  <c r="H1442" i="1"/>
  <c r="G1442" i="1"/>
  <c r="H1441" i="1"/>
  <c r="G1441" i="1"/>
  <c r="H1440" i="1"/>
  <c r="G1440" i="1"/>
  <c r="H1439" i="1"/>
  <c r="G1439" i="1"/>
  <c r="H1438" i="1"/>
  <c r="G1438" i="1"/>
  <c r="G1437" i="1"/>
  <c r="H1437" i="1"/>
  <c r="H1436" i="1"/>
  <c r="G1436" i="1"/>
  <c r="G1435" i="1"/>
  <c r="H1435" i="1"/>
  <c r="H1434" i="1"/>
  <c r="G1434" i="1"/>
  <c r="G1433" i="1"/>
  <c r="H1433" i="1"/>
  <c r="H1432" i="1"/>
  <c r="G1432" i="1"/>
  <c r="H1431" i="1"/>
  <c r="G1431" i="1"/>
  <c r="G1430" i="1"/>
  <c r="H1430" i="1"/>
  <c r="G1429" i="1"/>
  <c r="H1429" i="1"/>
  <c r="H1428" i="1"/>
  <c r="G1428" i="1"/>
  <c r="H1427" i="1"/>
  <c r="G1427" i="1"/>
  <c r="H1426" i="1"/>
  <c r="G1426" i="1"/>
  <c r="H1425" i="1"/>
  <c r="G1425" i="1"/>
  <c r="G1424" i="1"/>
  <c r="H1424" i="1"/>
  <c r="H1423" i="1"/>
  <c r="G1423" i="1"/>
  <c r="G1422" i="1"/>
  <c r="H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G1409" i="1"/>
  <c r="H1409" i="1"/>
  <c r="H1408" i="1"/>
  <c r="G1408" i="1"/>
  <c r="G1407" i="1"/>
  <c r="H1407" i="1"/>
  <c r="H1406" i="1"/>
  <c r="G1406" i="1"/>
  <c r="H1405" i="1"/>
  <c r="G1405" i="1"/>
  <c r="H1404" i="1"/>
  <c r="G1404" i="1"/>
  <c r="H1403" i="1"/>
  <c r="G1403" i="1"/>
  <c r="H1402" i="1"/>
  <c r="G1402" i="1"/>
  <c r="G1401" i="1"/>
  <c r="H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G1379" i="1"/>
  <c r="H1379" i="1"/>
  <c r="H1378" i="1"/>
  <c r="G1378" i="1"/>
  <c r="H1377" i="1"/>
  <c r="G1377" i="1"/>
  <c r="H1376" i="1"/>
  <c r="G1376" i="1"/>
  <c r="G1375" i="1"/>
  <c r="H1375" i="1"/>
  <c r="H1374" i="1"/>
  <c r="G1374" i="1"/>
  <c r="H1373" i="1"/>
  <c r="G1373" i="1"/>
  <c r="H1372" i="1"/>
  <c r="G1372" i="1"/>
  <c r="H1371" i="1"/>
  <c r="G1371" i="1"/>
  <c r="H1370" i="1"/>
  <c r="G1370" i="1"/>
  <c r="H1369" i="1"/>
  <c r="G1369" i="1"/>
  <c r="H1368" i="1"/>
  <c r="G1368" i="1"/>
  <c r="H1367" i="1"/>
  <c r="G1367" i="1"/>
  <c r="H1366" i="1"/>
  <c r="G1366" i="1"/>
  <c r="H1365" i="1"/>
  <c r="G1365" i="1"/>
  <c r="G1364" i="1"/>
  <c r="H1364" i="1"/>
  <c r="H1363" i="1"/>
  <c r="G1363" i="1"/>
  <c r="H1362" i="1"/>
  <c r="G1362" i="1"/>
  <c r="G1361" i="1"/>
  <c r="H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G1346" i="1"/>
  <c r="H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G1305" i="1"/>
  <c r="H1305" i="1"/>
  <c r="H1304" i="1"/>
  <c r="G1304" i="1"/>
  <c r="H1303" i="1"/>
  <c r="G1303" i="1"/>
  <c r="H1302" i="1"/>
  <c r="G1302" i="1"/>
  <c r="H1301" i="1"/>
  <c r="G1301" i="1"/>
  <c r="H1300" i="1"/>
  <c r="G1300" i="1"/>
  <c r="H1299" i="1"/>
  <c r="G1299" i="1"/>
  <c r="H1298" i="1"/>
  <c r="G1298" i="1"/>
  <c r="H1297" i="1"/>
  <c r="G1297" i="1"/>
  <c r="H1296" i="1"/>
  <c r="G1296" i="1"/>
  <c r="H1295" i="1"/>
  <c r="G1295" i="1"/>
  <c r="G1294" i="1"/>
  <c r="H1294" i="1"/>
  <c r="H1293" i="1"/>
  <c r="G1293" i="1"/>
  <c r="H1292" i="1"/>
  <c r="G1292" i="1"/>
  <c r="H1291" i="1"/>
  <c r="G1291" i="1"/>
  <c r="G1290" i="1"/>
  <c r="H1290" i="1"/>
  <c r="H1289" i="1"/>
  <c r="G1289" i="1"/>
  <c r="H1288" i="1"/>
  <c r="G1288" i="1"/>
  <c r="H1287" i="1"/>
  <c r="G1287" i="1"/>
  <c r="H1286" i="1"/>
  <c r="G1286" i="1"/>
  <c r="H1285" i="1"/>
  <c r="G1285" i="1"/>
  <c r="H1284" i="1"/>
  <c r="G1284" i="1"/>
  <c r="H1283" i="1"/>
  <c r="G1283" i="1"/>
  <c r="H1282" i="1"/>
  <c r="G1282" i="1"/>
  <c r="G1281" i="1"/>
  <c r="H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G1257" i="1"/>
  <c r="H1257" i="1"/>
  <c r="H1256" i="1"/>
  <c r="G1256" i="1"/>
  <c r="H1255" i="1"/>
  <c r="G1255" i="1"/>
  <c r="H1254" i="1"/>
  <c r="G1254" i="1"/>
  <c r="H1253" i="1"/>
  <c r="G1253" i="1"/>
  <c r="H1252" i="1"/>
  <c r="G1252" i="1"/>
  <c r="H1251" i="1"/>
  <c r="G1251" i="1"/>
  <c r="H1250" i="1"/>
  <c r="G1250" i="1"/>
  <c r="H1249" i="1"/>
  <c r="G1249" i="1"/>
  <c r="H1248" i="1"/>
  <c r="G1248" i="1"/>
  <c r="H1247" i="1"/>
  <c r="G1247" i="1"/>
  <c r="G1246" i="1"/>
  <c r="H1246" i="1"/>
  <c r="H1245" i="1"/>
  <c r="G1245" i="1"/>
  <c r="H1244" i="1"/>
  <c r="G1244" i="1"/>
  <c r="G1243" i="1"/>
  <c r="H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G1228" i="1"/>
  <c r="H1228" i="1"/>
  <c r="H1227" i="1"/>
  <c r="G1227" i="1"/>
  <c r="H1226" i="1"/>
  <c r="G1226" i="1"/>
  <c r="H1225" i="1"/>
  <c r="G1225" i="1"/>
  <c r="H1224" i="1"/>
  <c r="G1224" i="1"/>
  <c r="H1223" i="1"/>
  <c r="G1223" i="1"/>
  <c r="H1222" i="1"/>
  <c r="G1222" i="1"/>
  <c r="H1221" i="1"/>
  <c r="G1221" i="1"/>
  <c r="H1220" i="1"/>
  <c r="G1220" i="1"/>
  <c r="H1219" i="1"/>
  <c r="G1219" i="1"/>
  <c r="H1218" i="1"/>
  <c r="G1218" i="1"/>
  <c r="H1217" i="1"/>
  <c r="G1217" i="1"/>
  <c r="H1216" i="1"/>
  <c r="G1216" i="1"/>
  <c r="H1215" i="1"/>
  <c r="G1215" i="1"/>
  <c r="H1214" i="1"/>
  <c r="G1214"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G1201" i="1"/>
  <c r="H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G1186" i="1"/>
  <c r="H1186" i="1"/>
  <c r="H1185" i="1"/>
  <c r="G1185" i="1"/>
  <c r="H1184" i="1"/>
  <c r="G1184" i="1"/>
  <c r="H1183" i="1"/>
  <c r="G1183" i="1"/>
  <c r="H1182" i="1"/>
  <c r="G1182" i="1"/>
  <c r="H1181" i="1"/>
  <c r="G1181" i="1"/>
  <c r="H1180" i="1"/>
  <c r="G1180" i="1"/>
  <c r="H1179" i="1"/>
  <c r="G1179" i="1"/>
  <c r="H1178" i="1"/>
  <c r="G1178" i="1"/>
  <c r="H1177" i="1"/>
  <c r="G1177" i="1"/>
  <c r="H1176" i="1"/>
  <c r="G1176" i="1"/>
  <c r="H1175" i="1"/>
  <c r="G1175" i="1"/>
  <c r="H1174" i="1"/>
  <c r="G1174" i="1"/>
  <c r="H1173" i="1"/>
  <c r="G1173" i="1"/>
  <c r="H1172" i="1"/>
  <c r="G1172" i="1"/>
  <c r="G1171" i="1"/>
  <c r="H1171" i="1"/>
  <c r="H1170" i="1"/>
  <c r="G1170" i="1"/>
  <c r="G1169" i="1"/>
  <c r="H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3" i="1"/>
  <c r="G1153" i="1"/>
  <c r="H1152" i="1"/>
  <c r="G1152" i="1"/>
  <c r="H1151" i="1"/>
  <c r="G1151" i="1"/>
  <c r="H1150" i="1"/>
  <c r="G1150" i="1"/>
  <c r="H1149" i="1"/>
  <c r="G1149" i="1"/>
  <c r="H1148" i="1"/>
  <c r="G1148" i="1"/>
  <c r="H1147" i="1"/>
  <c r="G1147" i="1"/>
  <c r="H1146" i="1"/>
  <c r="G1146" i="1"/>
  <c r="H1145" i="1"/>
  <c r="G1145" i="1"/>
  <c r="H1144" i="1"/>
  <c r="G1144" i="1"/>
  <c r="G1143" i="1"/>
  <c r="H1143" i="1"/>
  <c r="H1142" i="1"/>
  <c r="G1142" i="1"/>
  <c r="H1141" i="1"/>
  <c r="G1141" i="1"/>
  <c r="H1140" i="1"/>
  <c r="G1140" i="1"/>
  <c r="G1139" i="1"/>
  <c r="H1139" i="1"/>
  <c r="H1138" i="1"/>
  <c r="G1138" i="1"/>
  <c r="H1137" i="1"/>
  <c r="G1137" i="1"/>
  <c r="H1136" i="1"/>
  <c r="G1136" i="1"/>
  <c r="H1135" i="1"/>
  <c r="G1135" i="1"/>
  <c r="H1134" i="1"/>
  <c r="G1134" i="1"/>
  <c r="H1133" i="1"/>
  <c r="G1133" i="1"/>
  <c r="H1132" i="1"/>
  <c r="G1132" i="1"/>
  <c r="H1131" i="1"/>
  <c r="G1131" i="1"/>
  <c r="H1130" i="1"/>
  <c r="G1130" i="1"/>
  <c r="H1129" i="1"/>
  <c r="G1129" i="1"/>
  <c r="G1128" i="1"/>
  <c r="H1128" i="1"/>
  <c r="H1127" i="1"/>
  <c r="G1127" i="1"/>
  <c r="H1126" i="1"/>
  <c r="G1126" i="1"/>
  <c r="G1125" i="1"/>
  <c r="H1125" i="1"/>
  <c r="H1124" i="1"/>
  <c r="G1124" i="1"/>
  <c r="H1123" i="1"/>
  <c r="G1123" i="1"/>
  <c r="H1122" i="1"/>
  <c r="G1122" i="1"/>
  <c r="H1121" i="1"/>
  <c r="G1121" i="1"/>
  <c r="H1120" i="1"/>
  <c r="G1120" i="1"/>
  <c r="H1119" i="1"/>
  <c r="G1119" i="1"/>
  <c r="H1118" i="1"/>
  <c r="G1118" i="1"/>
  <c r="H1117" i="1"/>
  <c r="G1117" i="1"/>
  <c r="H1116" i="1"/>
  <c r="G1116" i="1"/>
  <c r="H1115" i="1"/>
  <c r="G1115" i="1"/>
  <c r="H1114" i="1"/>
  <c r="G1114" i="1"/>
  <c r="H1113" i="1"/>
  <c r="G1113" i="1"/>
  <c r="H1112" i="1"/>
  <c r="G1112" i="1"/>
  <c r="H1111" i="1"/>
  <c r="G1111" i="1"/>
  <c r="G1110" i="1"/>
  <c r="H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G1068" i="1"/>
  <c r="H1068" i="1"/>
  <c r="H1067" i="1"/>
  <c r="G1067" i="1"/>
  <c r="H1066" i="1"/>
  <c r="G1066" i="1"/>
  <c r="H1065" i="1"/>
  <c r="G1065" i="1"/>
  <c r="H1064" i="1"/>
  <c r="G1064" i="1"/>
  <c r="H1063" i="1"/>
  <c r="G1063" i="1"/>
  <c r="H1062" i="1"/>
  <c r="G1062" i="1"/>
  <c r="H1061" i="1"/>
  <c r="G1061" i="1"/>
  <c r="H1060" i="1"/>
  <c r="G1060" i="1"/>
  <c r="H1059" i="1"/>
  <c r="G1059" i="1"/>
  <c r="H1058" i="1"/>
  <c r="G1058" i="1"/>
  <c r="G1057" i="1"/>
  <c r="H1057" i="1"/>
  <c r="H1056" i="1"/>
  <c r="G1056" i="1"/>
  <c r="H1055" i="1"/>
  <c r="G1055" i="1"/>
  <c r="H1054" i="1"/>
  <c r="G1054" i="1"/>
  <c r="G1053" i="1"/>
  <c r="H1053" i="1"/>
  <c r="H1052" i="1"/>
  <c r="G1052" i="1"/>
  <c r="H1051" i="1"/>
  <c r="G1051" i="1"/>
  <c r="H1050" i="1"/>
  <c r="G1050" i="1"/>
  <c r="H1049" i="1"/>
  <c r="G1049" i="1"/>
  <c r="H1048" i="1"/>
  <c r="G1048" i="1"/>
  <c r="H1047" i="1"/>
  <c r="G1047" i="1"/>
  <c r="H1046" i="1"/>
  <c r="G1046" i="1"/>
  <c r="H1045" i="1"/>
  <c r="G1045" i="1"/>
  <c r="G1044" i="1"/>
  <c r="H1044" i="1"/>
  <c r="H1043" i="1"/>
  <c r="G1043" i="1"/>
  <c r="H1042" i="1"/>
  <c r="G1042" i="1"/>
  <c r="H1041" i="1"/>
  <c r="G1041"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G1020" i="1"/>
  <c r="H1020" i="1"/>
  <c r="H1019" i="1"/>
  <c r="G1019" i="1"/>
  <c r="H1018" i="1"/>
  <c r="G1018" i="1"/>
  <c r="H1017" i="1"/>
  <c r="G1017" i="1"/>
  <c r="H1016" i="1"/>
  <c r="G1016" i="1"/>
  <c r="H1015" i="1"/>
  <c r="G1015" i="1"/>
  <c r="H1014" i="1"/>
  <c r="G1014" i="1"/>
  <c r="H1013" i="1"/>
  <c r="G1013" i="1"/>
  <c r="H1012" i="1"/>
  <c r="G1012" i="1"/>
  <c r="H8" i="3"/>
  <c r="H1011" i="1"/>
  <c r="G1011" i="1"/>
  <c r="G1010" i="1"/>
  <c r="H1010" i="1"/>
  <c r="G1009" i="1"/>
  <c r="H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G995" i="1"/>
  <c r="H995" i="1"/>
  <c r="G994" i="1"/>
  <c r="H994" i="1"/>
  <c r="H993" i="1"/>
  <c r="G993" i="1"/>
  <c r="H992" i="1"/>
  <c r="G992" i="1"/>
  <c r="H991" i="1"/>
  <c r="G991" i="1"/>
  <c r="H990" i="1"/>
  <c r="G990" i="1"/>
  <c r="H989" i="1"/>
  <c r="G989" i="1"/>
  <c r="H988" i="1"/>
  <c r="G988" i="1"/>
  <c r="G987" i="1"/>
  <c r="H987" i="1"/>
  <c r="H986" i="1"/>
  <c r="G986" i="1"/>
  <c r="H985" i="1"/>
  <c r="G985" i="1"/>
  <c r="H984" i="1"/>
  <c r="G984" i="1"/>
  <c r="H983" i="1"/>
  <c r="G983" i="1"/>
  <c r="H982" i="1"/>
  <c r="G982" i="1"/>
  <c r="H981" i="1"/>
  <c r="G981" i="1"/>
  <c r="G980" i="1"/>
  <c r="H980" i="1"/>
  <c r="G979" i="1"/>
  <c r="H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G964" i="1"/>
  <c r="H964" i="1"/>
  <c r="G963" i="1"/>
  <c r="H963" i="1"/>
  <c r="H962" i="1"/>
  <c r="G962" i="1"/>
  <c r="H961" i="1"/>
  <c r="G961" i="1"/>
  <c r="H960" i="1"/>
  <c r="G960" i="1"/>
  <c r="H959" i="1"/>
  <c r="G959" i="1"/>
  <c r="H958" i="1"/>
  <c r="G958" i="1"/>
  <c r="H957" i="1"/>
  <c r="G957" i="1"/>
  <c r="H956" i="1"/>
  <c r="G956" i="1"/>
  <c r="H955" i="1"/>
  <c r="G955" i="1"/>
  <c r="G954" i="1"/>
  <c r="H954" i="1"/>
  <c r="G953" i="1"/>
  <c r="H953" i="1"/>
  <c r="G952" i="1"/>
  <c r="H952" i="1"/>
  <c r="H951" i="1"/>
  <c r="G951" i="1"/>
  <c r="H950" i="1"/>
  <c r="G950" i="1"/>
  <c r="H949" i="1"/>
  <c r="G949" i="1"/>
  <c r="H948" i="1"/>
  <c r="G948" i="1"/>
  <c r="H947" i="1"/>
  <c r="G947" i="1"/>
  <c r="H946" i="1"/>
  <c r="G946" i="1"/>
  <c r="G945" i="1"/>
  <c r="H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G927" i="1"/>
  <c r="H927" i="1"/>
  <c r="H926" i="1"/>
  <c r="G926" i="1"/>
  <c r="H925" i="1"/>
  <c r="G925" i="1"/>
  <c r="H924" i="1"/>
  <c r="G924" i="1"/>
  <c r="H923" i="1"/>
  <c r="G923" i="1"/>
  <c r="G922" i="1"/>
  <c r="H922" i="1"/>
  <c r="H921" i="1"/>
  <c r="G921" i="1"/>
  <c r="H920" i="1"/>
  <c r="G920" i="1"/>
  <c r="H919" i="1"/>
  <c r="G919" i="1"/>
  <c r="G918" i="1"/>
  <c r="H918" i="1"/>
  <c r="G917" i="1"/>
  <c r="H917" i="1"/>
  <c r="H916" i="1"/>
  <c r="G916" i="1"/>
  <c r="H915" i="1"/>
  <c r="G915" i="1"/>
  <c r="H914" i="1"/>
  <c r="G914" i="1"/>
  <c r="H913" i="1"/>
  <c r="G913" i="1"/>
  <c r="H912" i="1"/>
  <c r="G912" i="1"/>
  <c r="H911" i="1"/>
  <c r="G911" i="1"/>
  <c r="H910" i="1"/>
  <c r="G910" i="1"/>
  <c r="G909" i="1"/>
  <c r="H909" i="1"/>
  <c r="G908" i="1"/>
  <c r="H908" i="1"/>
  <c r="H907" i="1"/>
  <c r="G907" i="1"/>
  <c r="H906" i="1"/>
  <c r="G906" i="1"/>
  <c r="H905" i="1"/>
  <c r="G905" i="1"/>
  <c r="H904" i="1"/>
  <c r="G904" i="1"/>
  <c r="H903" i="1"/>
  <c r="G903" i="1"/>
  <c r="H902" i="1"/>
  <c r="G902" i="1"/>
  <c r="H901" i="1"/>
  <c r="G901" i="1"/>
  <c r="G900" i="1"/>
  <c r="H900" i="1"/>
  <c r="G899" i="1"/>
  <c r="H899" i="1"/>
  <c r="H898" i="1"/>
  <c r="G898" i="1"/>
  <c r="H897" i="1"/>
  <c r="G897" i="1"/>
  <c r="H896" i="1"/>
  <c r="G896" i="1"/>
  <c r="H895" i="1"/>
  <c r="G895" i="1"/>
  <c r="H894" i="1"/>
  <c r="G894" i="1"/>
  <c r="H893" i="1"/>
  <c r="G893" i="1"/>
  <c r="H892" i="1"/>
  <c r="G892" i="1"/>
  <c r="G891" i="1"/>
  <c r="H891" i="1"/>
  <c r="G890" i="1"/>
  <c r="H890" i="1"/>
  <c r="H889" i="1"/>
  <c r="G889" i="1"/>
  <c r="H888" i="1"/>
  <c r="G888" i="1"/>
  <c r="H887" i="1"/>
  <c r="G887" i="1"/>
  <c r="H886" i="1"/>
  <c r="G886" i="1"/>
  <c r="H885" i="1"/>
  <c r="G885" i="1"/>
  <c r="H884" i="1"/>
  <c r="G884" i="1"/>
  <c r="H883" i="1"/>
  <c r="G883" i="1"/>
  <c r="H882" i="1"/>
  <c r="G882" i="1"/>
  <c r="G881" i="1"/>
  <c r="H881" i="1"/>
  <c r="G880" i="1"/>
  <c r="H880" i="1"/>
  <c r="G879" i="1"/>
  <c r="H879" i="1"/>
  <c r="H878" i="1"/>
  <c r="G878" i="1"/>
  <c r="H877" i="1"/>
  <c r="G877" i="1"/>
  <c r="H876" i="1"/>
  <c r="G876" i="1"/>
  <c r="H875" i="1"/>
  <c r="G875" i="1"/>
  <c r="H874" i="1"/>
  <c r="G874" i="1"/>
  <c r="H873" i="1"/>
  <c r="G873" i="1"/>
  <c r="G872" i="1"/>
  <c r="H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G854" i="1"/>
  <c r="H854" i="1"/>
  <c r="G853" i="1"/>
  <c r="H853" i="1"/>
  <c r="H852" i="1"/>
  <c r="G852" i="1"/>
  <c r="H851" i="1"/>
  <c r="G851" i="1"/>
  <c r="H850" i="1"/>
  <c r="G850" i="1"/>
  <c r="H849" i="1"/>
  <c r="G849" i="1"/>
  <c r="H848" i="1"/>
  <c r="G848" i="1"/>
  <c r="H847" i="1"/>
  <c r="G847" i="1"/>
  <c r="G846" i="1"/>
  <c r="H846" i="1"/>
  <c r="H845" i="1"/>
  <c r="G845" i="1"/>
  <c r="G844" i="1"/>
  <c r="H844" i="1"/>
  <c r="H843" i="1"/>
  <c r="G843" i="1"/>
  <c r="H842" i="1"/>
  <c r="G842" i="1"/>
  <c r="H841" i="1"/>
  <c r="G841" i="1"/>
  <c r="H840" i="1"/>
  <c r="G840" i="1"/>
  <c r="H839" i="1"/>
  <c r="G839" i="1"/>
  <c r="H838" i="1"/>
  <c r="G838" i="1"/>
  <c r="H837" i="1"/>
  <c r="G837" i="1"/>
  <c r="G836" i="1"/>
  <c r="H836" i="1"/>
  <c r="G835" i="1"/>
  <c r="H835" i="1"/>
  <c r="H834" i="1"/>
  <c r="G834" i="1"/>
  <c r="H833" i="1"/>
  <c r="G833" i="1"/>
  <c r="H832" i="1"/>
  <c r="G832" i="1"/>
  <c r="H831" i="1"/>
  <c r="G831" i="1"/>
  <c r="H830" i="1"/>
  <c r="G830" i="1"/>
  <c r="H829" i="1"/>
  <c r="G829" i="1"/>
  <c r="H828" i="1"/>
  <c r="G828" i="1"/>
  <c r="G827" i="1"/>
  <c r="H827" i="1"/>
  <c r="G826" i="1"/>
  <c r="H826" i="1"/>
  <c r="H825" i="1"/>
  <c r="G825" i="1"/>
  <c r="H824" i="1"/>
  <c r="G824" i="1"/>
  <c r="H823" i="1"/>
  <c r="G823" i="1"/>
  <c r="H822" i="1"/>
  <c r="G822" i="1"/>
  <c r="H821" i="1"/>
  <c r="G821" i="1"/>
  <c r="H820" i="1"/>
  <c r="G820" i="1"/>
  <c r="H819" i="1"/>
  <c r="G819" i="1"/>
  <c r="H818" i="1"/>
  <c r="G818" i="1"/>
  <c r="G817" i="1"/>
  <c r="H817" i="1"/>
  <c r="G816" i="1"/>
  <c r="H816" i="1"/>
  <c r="H815" i="1"/>
  <c r="G815" i="1"/>
  <c r="H814" i="1"/>
  <c r="G814" i="1"/>
  <c r="H813" i="1"/>
  <c r="G813" i="1"/>
  <c r="H812" i="1"/>
  <c r="G812" i="1"/>
  <c r="G811" i="1"/>
  <c r="H811" i="1"/>
  <c r="H810" i="1"/>
  <c r="G810" i="1"/>
  <c r="H809" i="1"/>
  <c r="G809" i="1"/>
  <c r="H808" i="1"/>
  <c r="G808" i="1"/>
  <c r="G807" i="1"/>
  <c r="H807" i="1"/>
  <c r="G806" i="1"/>
  <c r="H806" i="1"/>
  <c r="G805" i="1"/>
  <c r="H805" i="1"/>
  <c r="H804" i="1"/>
  <c r="G804" i="1"/>
  <c r="H803" i="1"/>
  <c r="G803" i="1"/>
  <c r="H802" i="1"/>
  <c r="G802" i="1"/>
  <c r="H801" i="1"/>
  <c r="G801" i="1"/>
  <c r="H800" i="1"/>
  <c r="G800" i="1"/>
  <c r="H799" i="1"/>
  <c r="G799" i="1"/>
  <c r="G798" i="1"/>
  <c r="H798" i="1"/>
  <c r="H797" i="1"/>
  <c r="G797" i="1"/>
  <c r="H796" i="1"/>
  <c r="G796" i="1"/>
  <c r="G795" i="1"/>
  <c r="H795" i="1"/>
  <c r="G794" i="1"/>
  <c r="H794" i="1"/>
  <c r="H793" i="1"/>
  <c r="G793" i="1"/>
  <c r="H792" i="1"/>
  <c r="G792" i="1"/>
  <c r="H791" i="1"/>
  <c r="G791" i="1"/>
  <c r="H790" i="1"/>
  <c r="G790" i="1"/>
  <c r="G789" i="1"/>
  <c r="H789" i="1"/>
  <c r="H788" i="1"/>
  <c r="G788" i="1"/>
  <c r="H787" i="1"/>
  <c r="G787" i="1"/>
  <c r="H786" i="1"/>
  <c r="G786" i="1"/>
  <c r="H785" i="1"/>
  <c r="G785" i="1"/>
  <c r="G784" i="1"/>
  <c r="H784" i="1"/>
  <c r="G783" i="1"/>
  <c r="H783" i="1"/>
  <c r="H782" i="1"/>
  <c r="G782" i="1"/>
  <c r="H781" i="1"/>
  <c r="G781" i="1"/>
  <c r="G780" i="1"/>
  <c r="H780" i="1"/>
  <c r="H779" i="1"/>
  <c r="G779" i="1"/>
  <c r="H778" i="1"/>
  <c r="G778" i="1"/>
  <c r="H777" i="1"/>
  <c r="G777" i="1"/>
  <c r="H776" i="1"/>
  <c r="G776" i="1"/>
  <c r="H775" i="1"/>
  <c r="G775" i="1"/>
  <c r="H774" i="1"/>
  <c r="G774" i="1"/>
  <c r="H773" i="1"/>
  <c r="G773" i="1"/>
  <c r="H772" i="1"/>
  <c r="G772" i="1"/>
  <c r="G771" i="1"/>
  <c r="H771" i="1"/>
  <c r="H770" i="1"/>
  <c r="G770" i="1"/>
  <c r="H769" i="1"/>
  <c r="G769" i="1"/>
  <c r="G768" i="1"/>
  <c r="H768" i="1"/>
  <c r="H767" i="1"/>
  <c r="G767" i="1"/>
  <c r="H766" i="1"/>
  <c r="G766" i="1"/>
  <c r="G765" i="1"/>
  <c r="H765" i="1"/>
  <c r="H764" i="1"/>
  <c r="G764" i="1"/>
  <c r="H763" i="1"/>
  <c r="G763" i="1"/>
  <c r="H762" i="1"/>
  <c r="G762" i="1"/>
  <c r="H761" i="1"/>
  <c r="G761" i="1"/>
  <c r="H760" i="1"/>
  <c r="G760" i="1"/>
  <c r="H759" i="1"/>
  <c r="G759" i="1"/>
  <c r="G758" i="1"/>
  <c r="H758" i="1"/>
  <c r="G757" i="1"/>
  <c r="H757" i="1"/>
  <c r="H756" i="1"/>
  <c r="G756" i="1"/>
  <c r="H755" i="1"/>
  <c r="G755" i="1"/>
  <c r="H754" i="1"/>
  <c r="G754" i="1"/>
  <c r="H753" i="1"/>
  <c r="G753" i="1"/>
  <c r="H752" i="1"/>
  <c r="G752" i="1"/>
  <c r="H751" i="1"/>
  <c r="G751" i="1"/>
  <c r="H750" i="1"/>
  <c r="G750" i="1"/>
  <c r="H749" i="1"/>
  <c r="G749" i="1"/>
  <c r="H748" i="1"/>
  <c r="G748" i="1"/>
  <c r="H747" i="1"/>
  <c r="G747" i="1"/>
  <c r="H746" i="1"/>
  <c r="G746" i="1"/>
  <c r="H745" i="1"/>
  <c r="G745" i="1"/>
  <c r="G744" i="1"/>
  <c r="H744" i="1"/>
  <c r="G743" i="1"/>
  <c r="H743" i="1"/>
  <c r="H742" i="1"/>
  <c r="G742" i="1"/>
  <c r="H741" i="1"/>
  <c r="G741" i="1"/>
  <c r="H740" i="1"/>
  <c r="G740" i="1"/>
  <c r="H739" i="1"/>
  <c r="G739" i="1"/>
  <c r="H738" i="1"/>
  <c r="G738" i="1"/>
  <c r="H737" i="1"/>
  <c r="G737" i="1"/>
  <c r="H736" i="1"/>
  <c r="G736" i="1"/>
  <c r="H735" i="1"/>
  <c r="G735" i="1"/>
  <c r="G734" i="1"/>
  <c r="H734" i="1"/>
  <c r="H733" i="1"/>
  <c r="G733" i="1"/>
  <c r="H732" i="1"/>
  <c r="G732" i="1"/>
  <c r="H731" i="1"/>
  <c r="G731" i="1"/>
  <c r="H730" i="1"/>
  <c r="G730" i="1"/>
  <c r="H729" i="1"/>
  <c r="G729" i="1"/>
  <c r="G728" i="1"/>
  <c r="H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G664" i="1"/>
  <c r="H664" i="1"/>
  <c r="H663" i="1"/>
  <c r="G663" i="1"/>
  <c r="H662" i="1"/>
  <c r="G662" i="1"/>
  <c r="H661" i="1"/>
  <c r="G661" i="1"/>
  <c r="H660" i="1"/>
  <c r="G660" i="1"/>
  <c r="G659" i="1"/>
  <c r="H659" i="1"/>
  <c r="H658" i="1"/>
  <c r="G658" i="1"/>
  <c r="H657" i="1"/>
  <c r="G657" i="1"/>
  <c r="G656" i="1"/>
  <c r="H656" i="1"/>
  <c r="H655" i="1"/>
  <c r="G655" i="1"/>
  <c r="H654" i="1"/>
  <c r="G654" i="1"/>
  <c r="H653" i="1"/>
  <c r="G653" i="1"/>
  <c r="H652" i="1"/>
  <c r="G652" i="1"/>
  <c r="H651" i="1"/>
  <c r="G651" i="1"/>
  <c r="H650" i="1"/>
  <c r="G650" i="1"/>
  <c r="H649" i="1"/>
  <c r="G649" i="1"/>
  <c r="G648" i="1"/>
  <c r="H648" i="1"/>
  <c r="G647" i="1"/>
  <c r="H647" i="1"/>
  <c r="H646" i="1"/>
  <c r="G646" i="1"/>
  <c r="H645" i="1"/>
  <c r="G645" i="1"/>
  <c r="H636" i="1"/>
  <c r="G636" i="1"/>
  <c r="H635" i="1"/>
  <c r="G635" i="1"/>
  <c r="G632" i="1"/>
  <c r="H632" i="1"/>
  <c r="H631" i="1"/>
  <c r="G631" i="1"/>
  <c r="H630" i="1"/>
  <c r="G630" i="1"/>
  <c r="H629" i="1"/>
  <c r="G629" i="1"/>
  <c r="H628" i="1"/>
  <c r="G628" i="1"/>
  <c r="G627" i="1"/>
  <c r="H627" i="1"/>
  <c r="G626" i="1"/>
  <c r="H626" i="1"/>
  <c r="H625" i="1"/>
  <c r="G625" i="1"/>
  <c r="H624" i="1"/>
  <c r="G624" i="1"/>
  <c r="H623" i="1"/>
  <c r="G623" i="1"/>
  <c r="H622" i="1"/>
  <c r="G622" i="1"/>
  <c r="H621" i="1"/>
  <c r="G621" i="1"/>
  <c r="H620" i="1"/>
  <c r="G620" i="1"/>
  <c r="H619" i="1"/>
  <c r="G619" i="1"/>
  <c r="H618" i="1"/>
  <c r="G618" i="1"/>
  <c r="H617" i="1"/>
  <c r="G617" i="1"/>
  <c r="G616" i="1"/>
  <c r="H616" i="1"/>
  <c r="G615" i="1"/>
  <c r="H615" i="1"/>
  <c r="H614" i="1"/>
  <c r="G614" i="1"/>
  <c r="H613" i="1"/>
  <c r="G613" i="1"/>
  <c r="H612" i="1"/>
  <c r="G612" i="1"/>
  <c r="H611" i="1"/>
  <c r="G611" i="1"/>
  <c r="G610" i="1"/>
  <c r="H610" i="1"/>
  <c r="H609" i="1"/>
  <c r="G609" i="1"/>
  <c r="H608" i="1"/>
  <c r="G608" i="1"/>
  <c r="H607" i="1"/>
  <c r="G607" i="1"/>
  <c r="H606" i="1"/>
  <c r="G606" i="1"/>
  <c r="G605" i="1"/>
  <c r="H605" i="1"/>
  <c r="G604" i="1"/>
  <c r="H604" i="1"/>
  <c r="H603" i="1"/>
  <c r="G603" i="1"/>
  <c r="H602" i="1"/>
  <c r="G602" i="1"/>
  <c r="H601" i="1"/>
  <c r="G601" i="1"/>
  <c r="H600" i="1"/>
  <c r="G600" i="1"/>
  <c r="H599" i="1"/>
  <c r="G599" i="1"/>
  <c r="H598" i="1"/>
  <c r="G598" i="1"/>
  <c r="H597" i="1"/>
  <c r="G597" i="1"/>
  <c r="H596" i="1"/>
  <c r="G596" i="1"/>
  <c r="H595" i="1"/>
  <c r="G595" i="1"/>
  <c r="G594" i="1"/>
  <c r="H594" i="1"/>
  <c r="G593" i="1"/>
  <c r="H593" i="1"/>
  <c r="H592" i="1"/>
  <c r="G592" i="1"/>
  <c r="H591" i="1"/>
  <c r="G591" i="1"/>
  <c r="H590" i="1"/>
  <c r="G590" i="1"/>
  <c r="H589" i="1"/>
  <c r="G589" i="1"/>
  <c r="G588" i="1"/>
  <c r="H588" i="1"/>
  <c r="H587" i="1"/>
  <c r="G587" i="1"/>
  <c r="H586" i="1"/>
  <c r="G586" i="1"/>
  <c r="H585" i="1"/>
  <c r="G585" i="1"/>
  <c r="H584" i="1"/>
  <c r="G584" i="1"/>
  <c r="G583" i="1"/>
  <c r="H583" i="1"/>
  <c r="G582" i="1"/>
  <c r="H582" i="1"/>
  <c r="H581" i="1"/>
  <c r="G581" i="1"/>
  <c r="H580" i="1"/>
  <c r="G580" i="1"/>
  <c r="H579" i="1"/>
  <c r="G579" i="1"/>
  <c r="H578" i="1"/>
  <c r="G578" i="1"/>
  <c r="H577" i="1"/>
  <c r="G577" i="1"/>
  <c r="H576" i="1"/>
  <c r="G576" i="1"/>
  <c r="H575" i="1"/>
  <c r="G575" i="1"/>
  <c r="H574" i="1"/>
  <c r="G574" i="1"/>
  <c r="H573" i="1"/>
  <c r="G573" i="1"/>
  <c r="G572" i="1"/>
  <c r="H572" i="1"/>
  <c r="G571" i="1"/>
  <c r="H571" i="1"/>
  <c r="H570" i="1"/>
  <c r="G570" i="1"/>
  <c r="H569" i="1"/>
  <c r="G569" i="1"/>
  <c r="H568" i="1"/>
  <c r="G568" i="1"/>
  <c r="H567" i="1"/>
  <c r="G567" i="1"/>
  <c r="G566" i="1"/>
  <c r="H566" i="1"/>
  <c r="H565" i="1"/>
  <c r="G565" i="1"/>
  <c r="H564" i="1"/>
  <c r="G564" i="1"/>
  <c r="H563" i="1"/>
  <c r="G563" i="1"/>
  <c r="H562" i="1"/>
  <c r="G562" i="1"/>
  <c r="G561" i="1"/>
  <c r="H561" i="1"/>
  <c r="G560" i="1"/>
  <c r="H560" i="1"/>
  <c r="H559" i="1"/>
  <c r="G559" i="1"/>
  <c r="H558" i="1"/>
  <c r="G558" i="1"/>
  <c r="H557" i="1"/>
  <c r="G557" i="1"/>
  <c r="H556" i="1"/>
  <c r="G556" i="1"/>
  <c r="H555" i="1"/>
  <c r="G555" i="1"/>
  <c r="H554" i="1"/>
  <c r="G554" i="1"/>
  <c r="H553" i="1"/>
  <c r="G553" i="1"/>
  <c r="H552" i="1"/>
  <c r="G552" i="1"/>
  <c r="H551" i="1"/>
  <c r="G551" i="1"/>
  <c r="G550" i="1"/>
  <c r="H550" i="1"/>
  <c r="G549" i="1"/>
  <c r="H549" i="1"/>
  <c r="H548" i="1"/>
  <c r="G548" i="1"/>
  <c r="H547" i="1"/>
  <c r="G547" i="1"/>
  <c r="H546" i="1"/>
  <c r="G546" i="1"/>
  <c r="H545" i="1"/>
  <c r="G545" i="1"/>
  <c r="G544" i="1"/>
  <c r="H544" i="1"/>
  <c r="H543" i="1"/>
  <c r="G543" i="1"/>
  <c r="H542" i="1"/>
  <c r="G542" i="1"/>
  <c r="H541" i="1"/>
  <c r="G541" i="1"/>
  <c r="H540" i="1"/>
  <c r="G540" i="1"/>
  <c r="G539" i="1"/>
  <c r="H539" i="1"/>
  <c r="G538" i="1"/>
  <c r="H538" i="1"/>
  <c r="H537" i="1"/>
  <c r="G537" i="1"/>
  <c r="H536" i="1"/>
  <c r="G536" i="1"/>
  <c r="H535" i="1"/>
  <c r="G535" i="1"/>
  <c r="H534" i="1"/>
  <c r="G534" i="1"/>
  <c r="H533" i="1"/>
  <c r="G533" i="1"/>
  <c r="H532" i="1"/>
  <c r="G532" i="1"/>
  <c r="H531" i="1"/>
  <c r="G531" i="1"/>
  <c r="H530" i="1"/>
  <c r="G530" i="1"/>
  <c r="H529" i="1"/>
  <c r="G529" i="1"/>
  <c r="G528" i="1"/>
  <c r="H528" i="1"/>
  <c r="G527" i="1"/>
  <c r="H527" i="1"/>
  <c r="H526" i="1"/>
  <c r="G526" i="1"/>
  <c r="H525" i="1"/>
  <c r="G525" i="1"/>
  <c r="H524" i="1"/>
  <c r="G524" i="1"/>
  <c r="H523" i="1"/>
  <c r="G523" i="1"/>
  <c r="G522" i="1"/>
  <c r="H522" i="1"/>
  <c r="H521" i="1"/>
  <c r="G521" i="1"/>
  <c r="H520" i="1"/>
  <c r="G520" i="1"/>
  <c r="H519" i="1"/>
  <c r="G519" i="1"/>
  <c r="H518" i="1"/>
  <c r="G518" i="1"/>
  <c r="G517" i="1"/>
  <c r="H517" i="1"/>
  <c r="G516" i="1"/>
  <c r="H516" i="1"/>
  <c r="H515" i="1"/>
  <c r="G515" i="1"/>
  <c r="H514" i="1"/>
  <c r="G514" i="1"/>
  <c r="H513" i="1"/>
  <c r="G513" i="1"/>
  <c r="H512" i="1"/>
  <c r="G512" i="1"/>
  <c r="H511" i="1"/>
  <c r="G511" i="1"/>
  <c r="H510" i="1"/>
  <c r="G510" i="1"/>
  <c r="H509" i="1"/>
  <c r="G509" i="1"/>
  <c r="H508" i="1"/>
  <c r="G508" i="1"/>
  <c r="H507" i="1"/>
  <c r="G507" i="1"/>
  <c r="G506" i="1"/>
  <c r="H506" i="1"/>
  <c r="G505" i="1"/>
  <c r="H505" i="1"/>
  <c r="H504" i="1"/>
  <c r="G504" i="1"/>
  <c r="H503" i="1"/>
  <c r="G503" i="1"/>
  <c r="H502" i="1"/>
  <c r="G502" i="1"/>
  <c r="H501" i="1"/>
  <c r="G501" i="1"/>
  <c r="G500" i="1"/>
  <c r="H500" i="1"/>
  <c r="H499" i="1"/>
  <c r="G499" i="1"/>
  <c r="H498" i="1"/>
  <c r="G498" i="1"/>
  <c r="H497" i="1"/>
  <c r="G497" i="1"/>
  <c r="H496" i="1"/>
  <c r="G496" i="1"/>
  <c r="G495" i="1"/>
  <c r="H495" i="1"/>
  <c r="G494" i="1"/>
  <c r="H494" i="1"/>
  <c r="H493" i="1"/>
  <c r="G493" i="1"/>
  <c r="H492" i="1"/>
  <c r="G492" i="1"/>
  <c r="H491" i="1"/>
  <c r="G491" i="1"/>
  <c r="H490" i="1"/>
  <c r="G490" i="1"/>
  <c r="H489" i="1"/>
  <c r="G489" i="1"/>
  <c r="H488" i="1"/>
  <c r="G488" i="1"/>
  <c r="H487" i="1"/>
  <c r="G487" i="1"/>
  <c r="H486" i="1"/>
  <c r="G486" i="1"/>
  <c r="H485" i="1"/>
  <c r="G485" i="1"/>
  <c r="H484" i="1"/>
  <c r="G484" i="1"/>
  <c r="G483" i="1"/>
  <c r="H483" i="1"/>
  <c r="G482" i="1"/>
  <c r="H482" i="1"/>
  <c r="H481" i="1"/>
  <c r="G481" i="1"/>
  <c r="H480" i="1"/>
  <c r="G480" i="1"/>
  <c r="H479" i="1"/>
  <c r="G479" i="1"/>
  <c r="G478" i="1"/>
  <c r="H478" i="1"/>
  <c r="H477" i="1"/>
  <c r="G477" i="1"/>
  <c r="H476" i="1"/>
  <c r="G476" i="1"/>
  <c r="H475" i="1"/>
  <c r="G475" i="1"/>
  <c r="G474" i="1"/>
  <c r="H474" i="1"/>
  <c r="G473" i="1"/>
  <c r="H473" i="1"/>
  <c r="H472" i="1"/>
  <c r="G472" i="1"/>
  <c r="H471" i="1"/>
  <c r="G471" i="1"/>
  <c r="H470" i="1"/>
  <c r="G470" i="1"/>
  <c r="H469" i="1"/>
  <c r="G469" i="1"/>
  <c r="H468" i="1"/>
  <c r="G468" i="1"/>
  <c r="H467" i="1"/>
  <c r="G467" i="1"/>
  <c r="H466" i="1"/>
  <c r="G466" i="1"/>
  <c r="G465" i="1"/>
  <c r="H465" i="1"/>
  <c r="G464" i="1"/>
  <c r="H464" i="1"/>
  <c r="H463" i="1"/>
  <c r="G463" i="1"/>
  <c r="H462" i="1"/>
  <c r="G462" i="1"/>
  <c r="H461" i="1"/>
  <c r="G461" i="1"/>
  <c r="H460" i="1"/>
  <c r="G460" i="1"/>
  <c r="H459" i="1"/>
  <c r="G459" i="1"/>
  <c r="H458" i="1"/>
  <c r="G458" i="1"/>
  <c r="H457" i="1"/>
  <c r="G457" i="1"/>
  <c r="H456" i="1"/>
  <c r="G456" i="1"/>
  <c r="H455" i="1"/>
  <c r="G455" i="1"/>
  <c r="H454" i="1"/>
  <c r="G454" i="1"/>
  <c r="G453" i="1"/>
  <c r="H453" i="1"/>
  <c r="H452" i="1"/>
  <c r="G452" i="1"/>
  <c r="H451" i="1"/>
  <c r="G451" i="1"/>
  <c r="H450" i="1"/>
  <c r="G450" i="1"/>
  <c r="H449" i="1"/>
  <c r="G449" i="1"/>
  <c r="H448" i="1"/>
  <c r="G448" i="1"/>
  <c r="G447" i="1"/>
  <c r="H447" i="1"/>
  <c r="G446" i="1"/>
  <c r="H446" i="1"/>
  <c r="H445" i="1"/>
  <c r="G445" i="1"/>
  <c r="H444" i="1"/>
  <c r="G444" i="1"/>
  <c r="H443" i="1"/>
  <c r="G443" i="1"/>
  <c r="H442" i="1"/>
  <c r="G442" i="1"/>
  <c r="H441" i="1"/>
  <c r="G441" i="1"/>
  <c r="H440" i="1"/>
  <c r="G440" i="1"/>
  <c r="H439" i="1"/>
  <c r="G439" i="1"/>
  <c r="G438" i="1"/>
  <c r="H438" i="1"/>
  <c r="G437" i="1"/>
  <c r="H437" i="1"/>
  <c r="H436" i="1"/>
  <c r="G436" i="1"/>
  <c r="H435" i="1"/>
  <c r="G435" i="1"/>
  <c r="H434" i="1"/>
  <c r="G434" i="1"/>
  <c r="H433" i="1"/>
  <c r="G433" i="1"/>
  <c r="H432" i="1"/>
  <c r="G432" i="1"/>
  <c r="H431" i="1"/>
  <c r="G431" i="1"/>
  <c r="H430" i="1"/>
  <c r="G430" i="1"/>
  <c r="G429" i="1"/>
  <c r="H429" i="1"/>
  <c r="G428" i="1"/>
  <c r="H428" i="1"/>
  <c r="H427" i="1"/>
  <c r="G427" i="1"/>
  <c r="H426" i="1"/>
  <c r="G426" i="1"/>
  <c r="H425" i="1"/>
  <c r="G425" i="1"/>
  <c r="G424" i="1"/>
  <c r="H424" i="1"/>
  <c r="H423" i="1"/>
  <c r="G423" i="1"/>
  <c r="H422" i="1"/>
  <c r="G422" i="1"/>
  <c r="H421" i="1"/>
  <c r="G421" i="1"/>
  <c r="H416" i="1"/>
  <c r="G416" i="1"/>
  <c r="H415" i="1"/>
  <c r="G415" i="1"/>
  <c r="H414" i="1"/>
  <c r="G414" i="1"/>
  <c r="H411" i="1"/>
  <c r="G411" i="1"/>
  <c r="H410" i="1"/>
  <c r="G410" i="1"/>
  <c r="H409" i="1"/>
  <c r="G409" i="1"/>
  <c r="H408" i="1"/>
  <c r="G408" i="1"/>
  <c r="H407" i="1"/>
  <c r="G407" i="1"/>
  <c r="H406" i="1"/>
  <c r="G406" i="1"/>
  <c r="H405" i="1"/>
  <c r="G405" i="1"/>
  <c r="H404" i="1"/>
  <c r="G404" i="1"/>
  <c r="G403" i="1"/>
  <c r="H403" i="1"/>
  <c r="H402" i="1"/>
  <c r="G402" i="1"/>
  <c r="H401" i="1"/>
  <c r="G401" i="1"/>
  <c r="H400" i="1"/>
  <c r="G400" i="1"/>
  <c r="H399" i="1"/>
  <c r="G399" i="1"/>
  <c r="G398" i="1"/>
  <c r="H398" i="1"/>
  <c r="H397" i="1"/>
  <c r="G397" i="1"/>
  <c r="H396" i="1"/>
  <c r="G396" i="1"/>
  <c r="H395" i="1"/>
  <c r="G395" i="1"/>
  <c r="H394" i="1"/>
  <c r="G394" i="1"/>
  <c r="G393" i="1"/>
  <c r="H393" i="1"/>
  <c r="G392" i="1"/>
  <c r="H392" i="1"/>
  <c r="H391" i="1"/>
  <c r="G391" i="1"/>
  <c r="H390" i="1"/>
  <c r="G390" i="1"/>
  <c r="H389" i="1"/>
  <c r="G389" i="1"/>
  <c r="H388" i="1"/>
  <c r="G388" i="1"/>
  <c r="H387" i="1"/>
  <c r="G387" i="1"/>
  <c r="H386" i="1"/>
  <c r="G386" i="1"/>
  <c r="H385" i="1"/>
  <c r="G385" i="1"/>
  <c r="H384" i="1"/>
  <c r="G384" i="1"/>
  <c r="H383" i="1"/>
  <c r="G383" i="1"/>
  <c r="G382" i="1"/>
  <c r="H382" i="1"/>
  <c r="G381" i="1"/>
  <c r="H381" i="1"/>
  <c r="H380" i="1"/>
  <c r="G380" i="1"/>
  <c r="H379" i="1"/>
  <c r="G379" i="1"/>
  <c r="H378" i="1"/>
  <c r="G378" i="1"/>
  <c r="H377" i="1"/>
  <c r="G377" i="1"/>
  <c r="G376" i="1"/>
  <c r="H376" i="1"/>
  <c r="H375" i="1"/>
  <c r="G375" i="1"/>
  <c r="H374" i="1"/>
  <c r="G374" i="1"/>
  <c r="H373" i="1"/>
  <c r="G373" i="1"/>
  <c r="H372" i="1"/>
  <c r="G372" i="1"/>
  <c r="G371" i="1"/>
  <c r="H371" i="1"/>
  <c r="G370" i="1"/>
  <c r="H370" i="1"/>
  <c r="H369" i="1"/>
  <c r="G369" i="1"/>
  <c r="H368" i="1"/>
  <c r="G368" i="1"/>
  <c r="H367" i="1"/>
  <c r="G367" i="1"/>
  <c r="H366" i="1"/>
  <c r="G366" i="1"/>
  <c r="H365" i="1"/>
  <c r="G365" i="1"/>
  <c r="H364" i="1"/>
  <c r="G364" i="1"/>
  <c r="H363" i="1"/>
  <c r="G363" i="1"/>
  <c r="H362" i="1"/>
  <c r="G362" i="1"/>
  <c r="H361" i="1"/>
  <c r="G361" i="1"/>
  <c r="H360" i="1"/>
  <c r="G360" i="1"/>
  <c r="G359" i="1"/>
  <c r="H359" i="1"/>
  <c r="G358" i="1"/>
  <c r="H358" i="1"/>
  <c r="H357" i="1"/>
  <c r="G357" i="1"/>
  <c r="H356" i="1"/>
  <c r="G356" i="1"/>
  <c r="H355" i="1"/>
  <c r="G355" i="1"/>
  <c r="G354" i="1"/>
  <c r="H354" i="1"/>
  <c r="H353" i="1"/>
  <c r="G353" i="1"/>
  <c r="H352" i="1"/>
  <c r="G352" i="1"/>
  <c r="G351" i="1"/>
  <c r="H351" i="1"/>
  <c r="G350" i="1"/>
  <c r="H350" i="1"/>
  <c r="G349" i="1"/>
  <c r="H349" i="1"/>
  <c r="H348" i="1"/>
  <c r="G348" i="1"/>
  <c r="H347" i="1"/>
  <c r="G347" i="1"/>
  <c r="H346" i="1"/>
  <c r="G346" i="1"/>
  <c r="H345" i="1"/>
  <c r="G345" i="1"/>
  <c r="G344" i="1"/>
  <c r="H344" i="1"/>
  <c r="H343" i="1"/>
  <c r="G343" i="1"/>
  <c r="H342" i="1"/>
  <c r="G342" i="1"/>
  <c r="G341" i="1"/>
  <c r="H341" i="1"/>
  <c r="G340" i="1"/>
  <c r="H340" i="1"/>
  <c r="H339" i="1"/>
  <c r="G339" i="1"/>
  <c r="H338" i="1"/>
  <c r="G338" i="1"/>
  <c r="H337" i="1"/>
  <c r="G337" i="1"/>
  <c r="H336" i="1"/>
  <c r="G336" i="1"/>
  <c r="H335" i="1"/>
  <c r="G335" i="1"/>
  <c r="H334" i="1"/>
  <c r="G334" i="1"/>
  <c r="H333" i="1"/>
  <c r="G333" i="1"/>
  <c r="H332" i="1"/>
  <c r="G332" i="1"/>
  <c r="H331" i="1"/>
  <c r="G331" i="1"/>
  <c r="H330" i="1"/>
  <c r="G330" i="1"/>
  <c r="G329" i="1"/>
  <c r="H329" i="1"/>
  <c r="H328" i="1"/>
  <c r="G328" i="1"/>
  <c r="H327" i="1"/>
  <c r="G327" i="1"/>
  <c r="H326" i="1"/>
  <c r="G326" i="1"/>
  <c r="H325" i="1"/>
  <c r="G325" i="1"/>
  <c r="H324" i="1"/>
  <c r="G324" i="1"/>
  <c r="H323" i="1"/>
  <c r="G323" i="1"/>
  <c r="G322" i="1"/>
  <c r="H322" i="1"/>
  <c r="H321" i="1"/>
  <c r="G321" i="1"/>
  <c r="H320" i="1"/>
  <c r="G320" i="1"/>
  <c r="H319" i="1"/>
  <c r="G319" i="1"/>
  <c r="H318" i="1"/>
  <c r="G318" i="1"/>
  <c r="G317" i="1"/>
  <c r="H317" i="1"/>
  <c r="H316" i="1"/>
  <c r="G316" i="1"/>
  <c r="H315" i="1"/>
  <c r="G315" i="1"/>
  <c r="H314" i="1"/>
  <c r="G314" i="1"/>
  <c r="H313" i="1"/>
  <c r="G313" i="1"/>
  <c r="G312" i="1"/>
  <c r="H312" i="1"/>
  <c r="G311" i="1"/>
  <c r="H311" i="1"/>
  <c r="H310" i="1"/>
  <c r="G310" i="1"/>
  <c r="H309" i="1"/>
  <c r="G309" i="1"/>
  <c r="H308" i="1"/>
  <c r="G308" i="1"/>
  <c r="H307" i="1"/>
  <c r="G307" i="1"/>
  <c r="H306" i="1"/>
  <c r="G306" i="1"/>
  <c r="H305" i="1"/>
  <c r="G305" i="1"/>
  <c r="H304" i="1"/>
  <c r="G304" i="1"/>
  <c r="H303" i="1"/>
  <c r="G303" i="1"/>
  <c r="H302" i="1"/>
  <c r="G302" i="1"/>
  <c r="H301" i="1"/>
  <c r="G301" i="1"/>
  <c r="G300" i="1"/>
  <c r="H300" i="1"/>
  <c r="G299" i="1"/>
  <c r="H299" i="1"/>
  <c r="H298" i="1"/>
  <c r="G298" i="1"/>
  <c r="H294" i="1"/>
  <c r="G294" i="1"/>
  <c r="H293" i="1"/>
  <c r="G293" i="1"/>
  <c r="H292" i="1"/>
  <c r="G292" i="1"/>
  <c r="H291" i="1"/>
  <c r="G291" i="1"/>
  <c r="H290" i="1"/>
  <c r="G290" i="1"/>
  <c r="G289" i="1"/>
  <c r="H289" i="1"/>
  <c r="G288" i="1"/>
  <c r="H288" i="1"/>
  <c r="G287" i="1"/>
  <c r="H287" i="1"/>
  <c r="H286" i="1"/>
  <c r="G286" i="1"/>
  <c r="H285" i="1"/>
  <c r="G285" i="1"/>
  <c r="H284" i="1"/>
  <c r="G284" i="1"/>
  <c r="H283" i="1"/>
  <c r="G283" i="1"/>
  <c r="G282" i="1"/>
  <c r="H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G268" i="1"/>
  <c r="H268" i="1"/>
  <c r="G267" i="1"/>
  <c r="H267" i="1"/>
  <c r="H266" i="1"/>
  <c r="G266" i="1"/>
  <c r="H265" i="1"/>
  <c r="G265" i="1"/>
  <c r="H264" i="1"/>
  <c r="G264" i="1"/>
  <c r="H263" i="1"/>
  <c r="G263" i="1"/>
  <c r="H262" i="1"/>
  <c r="G262" i="1"/>
  <c r="H261" i="1"/>
  <c r="G261" i="1"/>
  <c r="G260" i="1"/>
  <c r="H260" i="1"/>
  <c r="H259" i="1"/>
  <c r="G259" i="1"/>
  <c r="H258" i="1"/>
  <c r="G258" i="1"/>
  <c r="H257" i="1"/>
  <c r="G257" i="1"/>
  <c r="H256" i="1"/>
  <c r="G256" i="1"/>
  <c r="H255" i="1"/>
  <c r="G255" i="1"/>
  <c r="H254" i="1"/>
  <c r="G254" i="1"/>
  <c r="G253" i="1"/>
  <c r="H253" i="1"/>
  <c r="G252" i="1"/>
  <c r="H252" i="1"/>
  <c r="H251" i="1"/>
  <c r="G251" i="1"/>
  <c r="H250" i="1"/>
  <c r="G250" i="1"/>
  <c r="H249" i="1"/>
  <c r="G249" i="1"/>
  <c r="H248" i="1"/>
  <c r="G248" i="1"/>
  <c r="H247" i="1"/>
  <c r="G247" i="1"/>
  <c r="H246" i="1"/>
  <c r="G246" i="1"/>
  <c r="H245" i="1"/>
  <c r="G245" i="1"/>
  <c r="H244" i="1"/>
  <c r="G244" i="1"/>
  <c r="H243" i="1"/>
  <c r="G243" i="1"/>
  <c r="H242" i="1"/>
  <c r="G242" i="1"/>
  <c r="H241" i="1"/>
  <c r="G241" i="1"/>
  <c r="H240" i="1"/>
  <c r="G240" i="1"/>
  <c r="H239" i="1"/>
  <c r="G239" i="1"/>
  <c r="G238" i="1"/>
  <c r="H238" i="1"/>
  <c r="G237" i="1"/>
  <c r="H237" i="1"/>
  <c r="H236" i="1"/>
  <c r="G236" i="1"/>
  <c r="H235" i="1"/>
  <c r="G235" i="1"/>
  <c r="H234" i="1"/>
  <c r="G234" i="1"/>
  <c r="G233" i="1"/>
  <c r="H233" i="1"/>
  <c r="H232" i="1"/>
  <c r="G232" i="1"/>
  <c r="H231" i="1"/>
  <c r="G231" i="1"/>
  <c r="G230" i="1"/>
  <c r="H230" i="1"/>
  <c r="G229" i="1"/>
  <c r="H229" i="1"/>
  <c r="G228" i="1"/>
  <c r="H228" i="1"/>
  <c r="H227" i="1"/>
  <c r="G227" i="1"/>
  <c r="H226" i="1"/>
  <c r="G226" i="1"/>
  <c r="H225" i="1"/>
  <c r="G225" i="1"/>
  <c r="H224" i="1"/>
  <c r="G224" i="1"/>
  <c r="G223" i="1"/>
  <c r="H223" i="1"/>
  <c r="H222" i="1"/>
  <c r="G222" i="1"/>
  <c r="H221" i="1"/>
  <c r="G221" i="1"/>
  <c r="G220" i="1"/>
  <c r="H220" i="1"/>
  <c r="G219" i="1"/>
  <c r="H219" i="1"/>
  <c r="H218" i="1"/>
  <c r="G218" i="1"/>
  <c r="H217" i="1"/>
  <c r="G217" i="1"/>
  <c r="H216" i="1"/>
  <c r="G216" i="1"/>
  <c r="H215" i="1"/>
  <c r="G215" i="1"/>
  <c r="H214" i="1"/>
  <c r="G214" i="1"/>
  <c r="H213" i="1"/>
  <c r="G213" i="1"/>
  <c r="H212" i="1"/>
  <c r="G212" i="1"/>
  <c r="H211" i="1"/>
  <c r="G211" i="1"/>
  <c r="H210" i="1"/>
  <c r="G210" i="1"/>
  <c r="H209" i="1"/>
  <c r="G209" i="1"/>
  <c r="G208" i="1"/>
  <c r="H208" i="1"/>
  <c r="H207" i="1"/>
  <c r="G207" i="1"/>
  <c r="H206" i="1"/>
  <c r="G206" i="1"/>
  <c r="H205" i="1"/>
  <c r="G205" i="1"/>
  <c r="H204" i="1"/>
  <c r="G204" i="1"/>
  <c r="H203" i="1"/>
  <c r="G203" i="1"/>
  <c r="H202" i="1"/>
  <c r="G202" i="1"/>
  <c r="G201" i="1"/>
  <c r="H201" i="1"/>
  <c r="H200" i="1"/>
  <c r="G200" i="1"/>
  <c r="H199" i="1"/>
  <c r="G199" i="1"/>
  <c r="H198" i="1"/>
  <c r="G198" i="1"/>
  <c r="H197" i="1"/>
  <c r="G197" i="1"/>
  <c r="G196" i="1"/>
  <c r="H196" i="1"/>
  <c r="H195" i="1"/>
  <c r="G195" i="1"/>
  <c r="H194" i="1"/>
  <c r="G194" i="1"/>
  <c r="H193" i="1"/>
  <c r="G193" i="1"/>
  <c r="H192" i="1"/>
  <c r="G192" i="1"/>
  <c r="G191" i="1"/>
  <c r="H191" i="1"/>
  <c r="G190" i="1"/>
  <c r="H190" i="1"/>
  <c r="H189" i="1"/>
  <c r="G189" i="1"/>
  <c r="H188" i="1"/>
  <c r="G188" i="1"/>
  <c r="H187" i="1"/>
  <c r="G187" i="1"/>
  <c r="H186" i="1"/>
  <c r="G186" i="1"/>
  <c r="H185" i="1"/>
  <c r="G185" i="1"/>
  <c r="H184" i="1"/>
  <c r="G184" i="1"/>
  <c r="H183" i="1"/>
  <c r="G183" i="1"/>
  <c r="H182" i="1"/>
  <c r="G182" i="1"/>
  <c r="H181" i="1"/>
  <c r="G181" i="1"/>
  <c r="H180" i="1"/>
  <c r="G180" i="1"/>
  <c r="G179" i="1"/>
  <c r="H179" i="1"/>
  <c r="G178" i="1"/>
  <c r="H178" i="1"/>
  <c r="H177" i="1"/>
  <c r="G177" i="1"/>
  <c r="H176" i="1"/>
  <c r="G176" i="1"/>
  <c r="H175" i="1"/>
  <c r="G175" i="1"/>
  <c r="H174" i="1"/>
  <c r="G174" i="1"/>
  <c r="H173" i="1"/>
  <c r="G173" i="1"/>
  <c r="H172" i="1"/>
  <c r="G172" i="1"/>
  <c r="G171" i="1"/>
  <c r="H171" i="1"/>
  <c r="G170" i="1"/>
  <c r="H170" i="1"/>
  <c r="G169" i="1"/>
  <c r="H169" i="1"/>
  <c r="H168" i="1"/>
  <c r="G168" i="1"/>
  <c r="H167" i="1"/>
  <c r="G167" i="1"/>
  <c r="H166" i="1"/>
  <c r="G166" i="1"/>
  <c r="H165" i="1"/>
  <c r="G165" i="1"/>
  <c r="G164" i="1"/>
  <c r="H164" i="1"/>
  <c r="H163" i="1"/>
  <c r="G163" i="1"/>
  <c r="H162" i="1"/>
  <c r="G162" i="1"/>
  <c r="H161" i="1"/>
  <c r="G161" i="1"/>
  <c r="H160" i="1"/>
  <c r="G160" i="1"/>
  <c r="H159" i="1"/>
  <c r="G159" i="1"/>
  <c r="H158" i="1"/>
  <c r="G158" i="1"/>
  <c r="H157" i="1"/>
  <c r="G157" i="1"/>
  <c r="H156" i="1"/>
  <c r="G156" i="1"/>
  <c r="H155" i="1"/>
  <c r="G155" i="1"/>
  <c r="H154" i="1"/>
  <c r="G154" i="1"/>
  <c r="H153" i="1"/>
  <c r="G153" i="1"/>
  <c r="H152" i="1"/>
  <c r="G152" i="1"/>
  <c r="H151" i="1"/>
  <c r="G151" i="1"/>
  <c r="G150" i="1"/>
  <c r="H150" i="1"/>
  <c r="G149" i="1"/>
  <c r="H149" i="1"/>
  <c r="H148" i="1"/>
  <c r="G148" i="1"/>
  <c r="H147" i="1"/>
  <c r="G147" i="1"/>
  <c r="H146" i="1"/>
  <c r="G146" i="1"/>
  <c r="H145" i="1"/>
  <c r="G145" i="1"/>
  <c r="H144" i="1"/>
  <c r="G144" i="1"/>
  <c r="H143" i="1"/>
  <c r="G143" i="1"/>
  <c r="G142" i="1"/>
  <c r="H142" i="1"/>
  <c r="H141" i="1"/>
  <c r="G141" i="1"/>
  <c r="H140" i="1"/>
  <c r="G140" i="1"/>
  <c r="H139" i="1"/>
  <c r="G139" i="1"/>
  <c r="H138" i="1"/>
  <c r="G138" i="1"/>
  <c r="H137" i="1"/>
  <c r="G137" i="1"/>
  <c r="H136" i="1"/>
  <c r="G136" i="1"/>
  <c r="G135" i="1"/>
  <c r="H135" i="1"/>
  <c r="G134" i="1"/>
  <c r="H134" i="1"/>
  <c r="H133" i="1"/>
  <c r="G133" i="1"/>
  <c r="H132" i="1"/>
  <c r="G132" i="1"/>
  <c r="H131" i="1"/>
  <c r="G131" i="1"/>
  <c r="H130" i="1"/>
  <c r="G130" i="1"/>
  <c r="H129" i="1"/>
  <c r="G129" i="1"/>
  <c r="H128" i="1"/>
  <c r="G128" i="1"/>
  <c r="H127" i="1"/>
  <c r="G127" i="1"/>
  <c r="H126" i="1"/>
  <c r="G126" i="1"/>
  <c r="H125" i="1"/>
  <c r="G125" i="1"/>
  <c r="H124" i="1"/>
  <c r="G124" i="1"/>
  <c r="H123" i="1"/>
  <c r="G123" i="1"/>
  <c r="H122" i="1"/>
  <c r="G122" i="1"/>
  <c r="H121" i="1"/>
  <c r="G121" i="1"/>
  <c r="G120" i="1"/>
  <c r="H120" i="1"/>
  <c r="G119" i="1"/>
  <c r="H119" i="1"/>
  <c r="H118" i="1"/>
  <c r="G118" i="1"/>
  <c r="H117" i="1"/>
  <c r="G117" i="1"/>
  <c r="H116" i="1"/>
  <c r="G116" i="1"/>
  <c r="G115" i="1"/>
  <c r="H115" i="1"/>
  <c r="H114" i="1"/>
  <c r="G114" i="1"/>
  <c r="H113" i="1"/>
  <c r="G113" i="1"/>
  <c r="G112" i="1"/>
  <c r="H112" i="1"/>
  <c r="G111" i="1"/>
  <c r="H111" i="1"/>
  <c r="G110" i="1"/>
  <c r="H110" i="1"/>
  <c r="H109" i="1"/>
  <c r="G109" i="1"/>
  <c r="H108" i="1"/>
  <c r="G108" i="1"/>
  <c r="H107" i="1"/>
  <c r="G107" i="1"/>
  <c r="H106" i="1"/>
  <c r="G106" i="1"/>
  <c r="G105" i="1"/>
  <c r="H105" i="1"/>
  <c r="H104" i="1"/>
  <c r="G104" i="1"/>
  <c r="H103" i="1"/>
  <c r="G103" i="1"/>
  <c r="G102" i="1"/>
  <c r="H102" i="1"/>
  <c r="G101" i="1"/>
  <c r="H101" i="1"/>
  <c r="H100" i="1"/>
  <c r="G100" i="1"/>
  <c r="H99" i="1"/>
  <c r="G99" i="1"/>
  <c r="H98" i="1"/>
  <c r="G98" i="1"/>
  <c r="H97" i="1"/>
  <c r="G97" i="1"/>
  <c r="H96" i="1"/>
  <c r="G96" i="1"/>
  <c r="H95" i="1"/>
  <c r="G95" i="1"/>
  <c r="H94" i="1"/>
  <c r="G94" i="1"/>
  <c r="H93" i="1"/>
  <c r="G93" i="1"/>
  <c r="H92" i="1"/>
  <c r="G92" i="1"/>
  <c r="H91" i="1"/>
  <c r="G91" i="1"/>
  <c r="G90" i="1"/>
  <c r="H90" i="1"/>
  <c r="H89" i="1"/>
  <c r="G89" i="1"/>
  <c r="H88" i="1"/>
  <c r="G88" i="1"/>
  <c r="H87" i="1"/>
  <c r="G87" i="1"/>
  <c r="H86" i="1"/>
  <c r="G86" i="1"/>
  <c r="H85" i="1"/>
  <c r="G85" i="1"/>
  <c r="H84" i="1"/>
  <c r="G84" i="1"/>
  <c r="G83" i="1"/>
  <c r="H83" i="1"/>
  <c r="H82" i="1"/>
  <c r="G82" i="1"/>
  <c r="H81" i="1"/>
  <c r="G81" i="1"/>
  <c r="H80" i="1"/>
  <c r="G80" i="1"/>
  <c r="H79" i="1"/>
  <c r="G79" i="1"/>
  <c r="G78" i="1"/>
  <c r="H78" i="1"/>
  <c r="H77" i="1"/>
  <c r="G77" i="1"/>
  <c r="H76" i="1"/>
  <c r="G76" i="1"/>
  <c r="H75" i="1"/>
  <c r="G75" i="1"/>
  <c r="H74" i="1"/>
  <c r="G74" i="1"/>
  <c r="G73" i="1"/>
  <c r="H73" i="1"/>
  <c r="G72" i="1"/>
  <c r="H72" i="1"/>
  <c r="H71" i="1"/>
  <c r="G71" i="1"/>
  <c r="H70" i="1"/>
  <c r="G70" i="1"/>
  <c r="H69" i="1"/>
  <c r="G69" i="1"/>
  <c r="H68" i="1"/>
  <c r="G68" i="1"/>
  <c r="H67" i="1"/>
  <c r="G67" i="1"/>
  <c r="H66" i="1"/>
  <c r="G66" i="1"/>
  <c r="H65" i="1"/>
  <c r="G65" i="1"/>
  <c r="H64" i="1"/>
  <c r="G64" i="1"/>
  <c r="H63" i="1"/>
  <c r="G63" i="1"/>
  <c r="H62" i="1"/>
  <c r="G62" i="1"/>
  <c r="G61" i="1"/>
  <c r="H61" i="1"/>
  <c r="G60" i="1"/>
  <c r="H60" i="1"/>
  <c r="H59" i="1"/>
  <c r="G59" i="1"/>
  <c r="H58" i="1"/>
  <c r="G58" i="1"/>
  <c r="H57" i="1"/>
  <c r="G57" i="1"/>
  <c r="H56" i="1"/>
  <c r="G56" i="1"/>
  <c r="H55" i="1"/>
  <c r="G55" i="1"/>
  <c r="H54" i="1"/>
  <c r="G54" i="1"/>
  <c r="G53" i="1"/>
  <c r="H53" i="1"/>
  <c r="G52" i="1"/>
  <c r="H52" i="1"/>
  <c r="G51" i="1"/>
  <c r="H51" i="1"/>
  <c r="H50" i="1"/>
  <c r="G50" i="1"/>
  <c r="H49" i="1"/>
  <c r="G49" i="1"/>
  <c r="H48" i="1"/>
  <c r="G48" i="1"/>
  <c r="H47" i="1"/>
  <c r="G47" i="1"/>
  <c r="G46" i="1"/>
  <c r="H46" i="1"/>
  <c r="H45" i="1"/>
  <c r="G45" i="1"/>
  <c r="H44" i="1"/>
  <c r="G44" i="1"/>
  <c r="H43" i="1"/>
  <c r="G43" i="1"/>
  <c r="H42" i="1"/>
  <c r="G42" i="1"/>
  <c r="H41" i="1"/>
  <c r="G41" i="1"/>
  <c r="H40" i="1"/>
  <c r="G40" i="1"/>
  <c r="H39" i="1"/>
  <c r="G39" i="1"/>
  <c r="H38" i="1"/>
  <c r="G38" i="1"/>
  <c r="H37" i="1"/>
  <c r="G37" i="1"/>
  <c r="H36" i="1"/>
  <c r="G36" i="1"/>
  <c r="H35" i="1"/>
  <c r="G35" i="1"/>
  <c r="H34" i="1"/>
  <c r="G34" i="1"/>
  <c r="H33" i="1"/>
  <c r="G33" i="1"/>
  <c r="G32" i="1"/>
  <c r="H32" i="1"/>
  <c r="G31" i="1"/>
  <c r="H31" i="1"/>
  <c r="H30" i="1"/>
  <c r="G30" i="1"/>
  <c r="H29" i="1"/>
  <c r="G29" i="1"/>
  <c r="H28" i="1"/>
  <c r="G28" i="1"/>
  <c r="H27" i="1"/>
  <c r="G27" i="1"/>
  <c r="H26" i="1"/>
  <c r="G26" i="1"/>
  <c r="H25" i="1"/>
  <c r="G25" i="1"/>
  <c r="G24" i="1"/>
  <c r="H24" i="1"/>
  <c r="H23" i="1"/>
  <c r="G23" i="1"/>
  <c r="H22" i="1"/>
  <c r="G22" i="1"/>
  <c r="H21" i="1"/>
  <c r="G21" i="1"/>
  <c r="H20" i="1"/>
  <c r="G20" i="1"/>
  <c r="H19" i="1"/>
  <c r="G19" i="1"/>
  <c r="H18" i="1"/>
  <c r="G18" i="1"/>
  <c r="G17" i="1"/>
  <c r="H17" i="1"/>
  <c r="G16" i="1"/>
  <c r="H16" i="1"/>
  <c r="H15" i="1"/>
  <c r="G15" i="1"/>
  <c r="H14" i="1"/>
  <c r="G14" i="1"/>
  <c r="H13" i="1"/>
  <c r="G13" i="1"/>
  <c r="H12" i="1"/>
  <c r="G12" i="1"/>
  <c r="H11" i="1"/>
  <c r="G11" i="1"/>
  <c r="H10" i="1"/>
  <c r="G10" i="1"/>
  <c r="H9" i="1"/>
  <c r="G9" i="1"/>
  <c r="H8" i="1"/>
  <c r="G8" i="1"/>
  <c r="H7" i="1"/>
  <c r="G7" i="1"/>
  <c r="H6" i="1"/>
  <c r="G6" i="1"/>
  <c r="H5" i="1"/>
  <c r="G5" i="1"/>
  <c r="H4" i="1"/>
  <c r="G4" i="1"/>
  <c r="H3" i="1"/>
  <c r="G3" i="1"/>
  <c r="H2" i="1"/>
  <c r="G2" i="1"/>
  <c r="G344" i="9" l="1"/>
  <c r="E344" i="9" s="1"/>
  <c r="B344" i="9" s="1"/>
  <c r="K1481" i="9"/>
  <c r="C1621" i="1"/>
  <c r="I39" i="3"/>
  <c r="E342" i="9"/>
  <c r="B343" i="9"/>
  <c r="E347" i="9"/>
  <c r="B348" i="9"/>
  <c r="F141" i="6"/>
  <c r="C1537" i="1"/>
  <c r="H31" i="3"/>
  <c r="B299" i="9"/>
  <c r="F640" i="4"/>
  <c r="C634" i="1"/>
  <c r="F639" i="4"/>
  <c r="C633" i="1"/>
  <c r="F648" i="4"/>
  <c r="C642" i="1"/>
  <c r="F647" i="4"/>
  <c r="C641" i="1"/>
  <c r="F418" i="4"/>
  <c r="C413" i="1"/>
  <c r="F417" i="4"/>
  <c r="C412" i="1"/>
  <c r="B24" i="9"/>
  <c r="E425" i="4"/>
  <c r="D420" i="1" s="1"/>
  <c r="E644" i="4"/>
  <c r="D418" i="1"/>
  <c r="F299" i="4"/>
  <c r="D301" i="4"/>
  <c r="D423" i="4"/>
  <c r="C295" i="1"/>
  <c r="E424" i="4"/>
  <c r="D419" i="1" s="1"/>
  <c r="E643" i="4"/>
  <c r="D417" i="1"/>
  <c r="F422" i="4"/>
  <c r="D424" i="4"/>
  <c r="D643" i="4"/>
  <c r="C417" i="1"/>
  <c r="F300" i="4"/>
  <c r="C296" i="1"/>
  <c r="M3" i="9"/>
  <c r="I1559" i="1"/>
  <c r="I1553" i="1"/>
  <c r="I1549" i="1"/>
  <c r="I1542" i="1"/>
  <c r="H11" i="3" l="1"/>
  <c r="G1621" i="1"/>
  <c r="H1621" i="1"/>
  <c r="H9" i="3"/>
  <c r="G1537" i="1"/>
  <c r="H1537" i="1"/>
  <c r="G634" i="1"/>
  <c r="H634" i="1"/>
  <c r="G633" i="1"/>
  <c r="H633" i="1"/>
  <c r="G642" i="1"/>
  <c r="H642" i="1"/>
  <c r="G641" i="1"/>
  <c r="H641" i="1"/>
  <c r="G413" i="1"/>
  <c r="H413" i="1"/>
  <c r="G412" i="1"/>
  <c r="H412" i="1"/>
  <c r="E646" i="4"/>
  <c r="D638" i="1"/>
  <c r="F301" i="4"/>
  <c r="C297" i="1"/>
  <c r="G20" i="9"/>
  <c r="E20" i="9" s="1"/>
  <c r="B20" i="9" s="1"/>
  <c r="F423" i="4"/>
  <c r="D425" i="4"/>
  <c r="D644" i="4"/>
  <c r="C418" i="1"/>
  <c r="G295" i="1"/>
  <c r="H295" i="1"/>
  <c r="E645" i="4"/>
  <c r="D637" i="1"/>
  <c r="F424" i="4"/>
  <c r="C419" i="1"/>
  <c r="F643" i="4"/>
  <c r="D645" i="4"/>
  <c r="C637" i="1"/>
  <c r="G417" i="1"/>
  <c r="H417" i="1"/>
  <c r="G296" i="1"/>
  <c r="H296" i="1"/>
  <c r="G334" i="9"/>
  <c r="H334" i="9"/>
  <c r="N3" i="9" l="1"/>
  <c r="I11" i="3"/>
  <c r="K3" i="9"/>
  <c r="I9" i="3"/>
  <c r="E650" i="4"/>
  <c r="D640" i="1"/>
  <c r="G297" i="1"/>
  <c r="H297" i="1"/>
  <c r="F425" i="4"/>
  <c r="C420" i="1"/>
  <c r="F644" i="4"/>
  <c r="D646" i="4"/>
  <c r="C638" i="1"/>
  <c r="G418" i="1"/>
  <c r="H418" i="1"/>
  <c r="E649" i="4"/>
  <c r="D639" i="1"/>
  <c r="G419" i="1"/>
  <c r="H419" i="1"/>
  <c r="F645" i="4"/>
  <c r="D649" i="4"/>
  <c r="C639" i="1"/>
  <c r="G637" i="1"/>
  <c r="H637" i="1"/>
  <c r="E334" i="9"/>
  <c r="D644" i="1" l="1"/>
  <c r="I20" i="3"/>
  <c r="G420" i="1"/>
  <c r="H420" i="1"/>
  <c r="F646" i="4"/>
  <c r="D650" i="4"/>
  <c r="G297" i="9" s="1"/>
  <c r="E297" i="9" s="1"/>
  <c r="B297" i="9" s="1"/>
  <c r="C640" i="1"/>
  <c r="G638" i="1"/>
  <c r="H638" i="1"/>
  <c r="D643" i="1"/>
  <c r="I19" i="3"/>
  <c r="F649" i="4"/>
  <c r="C643" i="1"/>
  <c r="H19" i="3"/>
  <c r="G639" i="1"/>
  <c r="H639" i="1"/>
  <c r="B334" i="9"/>
  <c r="E298" i="9"/>
  <c r="I8" i="3" s="1"/>
  <c r="F650" i="4" l="1"/>
  <c r="C644" i="1"/>
  <c r="H20" i="3"/>
  <c r="G640" i="1"/>
  <c r="H640" i="1"/>
  <c r="G643" i="1"/>
  <c r="H643" i="1"/>
  <c r="H7" i="3" l="1"/>
  <c r="G644" i="1"/>
  <c r="H644" i="1"/>
  <c r="J3" i="9" l="1"/>
  <c r="G22" i="9" l="1"/>
  <c r="G15" i="9"/>
  <c r="H15" i="9"/>
  <c r="L15" i="9"/>
  <c r="M15" i="9"/>
  <c r="G16" i="9"/>
  <c r="H16" i="9"/>
  <c r="L16" i="9"/>
  <c r="M16" i="9"/>
  <c r="G17" i="9"/>
  <c r="H17" i="9"/>
  <c r="I17" i="9"/>
  <c r="J17" i="9"/>
  <c r="H22" i="9"/>
  <c r="G21" i="9"/>
  <c r="H21" i="9"/>
  <c r="K13" i="9"/>
  <c r="J13" i="9"/>
  <c r="J5" i="9"/>
  <c r="K5" i="9"/>
  <c r="I6" i="9"/>
  <c r="J6" i="9"/>
  <c r="K6" i="9"/>
  <c r="I7" i="9"/>
  <c r="J7" i="9"/>
  <c r="K7" i="9"/>
  <c r="I8" i="9"/>
  <c r="J8" i="9"/>
  <c r="K8" i="9"/>
  <c r="I9" i="9"/>
  <c r="J9" i="9"/>
  <c r="K9" i="9"/>
  <c r="J10" i="9"/>
  <c r="K10" i="9"/>
  <c r="I11" i="9"/>
  <c r="J11" i="9"/>
  <c r="K11" i="9"/>
  <c r="I5" i="9"/>
  <c r="E5" i="9" s="1"/>
  <c r="J12" i="9"/>
  <c r="K12" i="9"/>
  <c r="I13" i="9"/>
  <c r="E13" i="9" s="1"/>
  <c r="B13" i="9" s="1"/>
  <c r="I12" i="9"/>
  <c r="E12" i="9" s="1"/>
  <c r="B12" i="9" s="1"/>
  <c r="G18" i="9"/>
  <c r="H18" i="9"/>
  <c r="L293" i="9"/>
  <c r="F293" i="9" s="1"/>
  <c r="G295" i="9"/>
  <c r="H295" i="9"/>
  <c r="B5" i="9" l="1"/>
  <c r="F23" i="9"/>
  <c r="B293" i="9"/>
  <c r="E22" i="9"/>
  <c r="B22" i="9" s="1"/>
  <c r="E15" i="9"/>
  <c r="F15" i="9"/>
  <c r="E16" i="9"/>
  <c r="F16" i="9"/>
  <c r="E17" i="9"/>
  <c r="B17" i="9" s="1"/>
  <c r="E21" i="9"/>
  <c r="B21" i="9" s="1"/>
  <c r="E6" i="9"/>
  <c r="E7" i="9"/>
  <c r="B7" i="9" s="1"/>
  <c r="E8" i="9"/>
  <c r="B8" i="9" s="1"/>
  <c r="E9" i="9"/>
  <c r="B9" i="9" s="1"/>
  <c r="E10" i="9"/>
  <c r="B10" i="9" s="1"/>
  <c r="E11" i="9"/>
  <c r="B11" i="9" s="1"/>
  <c r="E18" i="9"/>
  <c r="B18" i="9" s="1"/>
  <c r="E295" i="9"/>
  <c r="E14" i="9" l="1"/>
  <c r="I13" i="3" s="1"/>
  <c r="B15" i="9"/>
  <c r="B295" i="9"/>
  <c r="E23" i="9"/>
  <c r="I7" i="3" s="1"/>
  <c r="F14" i="9"/>
  <c r="F3" i="9" s="1"/>
  <c r="B16" i="9"/>
  <c r="B6" i="9"/>
  <c r="E4" i="9"/>
  <c r="E3" i="9" s="1"/>
</calcChain>
</file>

<file path=xl/sharedStrings.xml><?xml version="1.0" encoding="utf-8"?>
<sst xmlns="http://schemas.openxmlformats.org/spreadsheetml/2006/main" count="4732" uniqueCount="3657">
  <si>
    <t>Obveznik:</t>
  </si>
  <si>
    <t>37041 - OPĆINA VUKA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</si>
  <si>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</si>
  <si>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</si>
  <si>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</si>
  <si>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</si>
  <si>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</si>
  <si>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</si>
  <si>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</si>
  <si>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</si>
  <si>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</si>
  <si>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</si>
  <si>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</si>
  <si>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</si>
  <si>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</si>
  <si>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</si>
  <si>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</si>
  <si>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</si>
  <si>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</si>
  <si>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</si>
  <si>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</si>
  <si>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</si>
  <si>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</si>
  <si>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</si>
  <si>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</si>
  <si>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</si>
  <si>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</si>
  <si>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</si>
  <si>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</si>
  <si>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</si>
  <si>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</si>
  <si>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</si>
  <si>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</si>
  <si>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</si>
  <si>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</si>
  <si>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</si>
  <si>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</si>
  <si>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</si>
  <si>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</si>
  <si>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</si>
  <si>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</si>
  <si>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</si>
  <si>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</si>
  <si>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</si>
  <si>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</si>
  <si>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</si>
  <si>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</si>
  <si>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</si>
  <si>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</si>
  <si>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</si>
  <si>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</si>
  <si>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</si>
  <si>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</si>
  <si>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</si>
  <si>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</si>
  <si>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</si>
  <si>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</si>
  <si>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</si>
  <si>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</si>
  <si>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</si>
  <si>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</si>
  <si>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</si>
  <si>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</si>
  <si>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</si>
  <si>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</si>
  <si>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</si>
  <si>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</si>
  <si>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</si>
  <si>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</si>
  <si>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</si>
  <si>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</si>
  <si>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</si>
  <si>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</si>
  <si>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</si>
  <si>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</si>
  <si>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</si>
  <si>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</si>
  <si>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</si>
  <si>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</si>
  <si>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</si>
  <si>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</si>
  <si>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</si>
  <si>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</si>
  <si>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</si>
  <si>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</si>
  <si>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</si>
  <si>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</si>
  <si>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</si>
  <si>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</si>
  <si>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</si>
  <si>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</si>
  <si>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</si>
  <si>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</si>
  <si>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</si>
  <si>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</si>
  <si>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</si>
  <si>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</si>
  <si>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</si>
  <si>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</si>
  <si>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</si>
  <si>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</si>
  <si>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</si>
  <si>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</si>
  <si>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</si>
  <si>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</si>
  <si>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</si>
  <si>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</si>
  <si>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</si>
  <si>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</si>
  <si>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</si>
  <si>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</si>
  <si>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</si>
  <si>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</si>
  <si>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</si>
  <si>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</si>
  <si>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</si>
  <si>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</si>
  <si>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</si>
  <si>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</si>
  <si>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</si>
  <si>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</si>
  <si>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</si>
  <si>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</si>
  <si>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</si>
  <si>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</si>
  <si>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</si>
  <si>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</si>
  <si>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</si>
  <si>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</si>
  <si>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</si>
  <si>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</si>
  <si>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</si>
  <si>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</si>
  <si>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</si>
  <si>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</si>
  <si>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</si>
  <si>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</si>
  <si>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</si>
  <si>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</si>
  <si>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</si>
  <si>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</si>
  <si>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</si>
  <si>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</si>
  <si>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</si>
  <si>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</si>
  <si>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</si>
  <si>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</si>
  <si>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</si>
  <si>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</si>
  <si>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</si>
  <si>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</si>
  <si>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</si>
  <si>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</si>
  <si>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</si>
  <si>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</si>
  <si>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</si>
  <si>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</si>
  <si>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</si>
  <si>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</si>
  <si>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</si>
  <si>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</si>
  <si>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</si>
  <si>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</si>
  <si>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</si>
  <si>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</si>
  <si>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</si>
  <si>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</si>
  <si>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</si>
  <si>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</si>
  <si>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</si>
  <si>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</si>
  <si>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</si>
  <si>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</si>
  <si>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</si>
  <si>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</si>
  <si>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</si>
  <si>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</si>
  <si>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</si>
  <si>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</si>
  <si>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</si>
  <si>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</si>
  <si>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</si>
  <si>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</si>
  <si>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</si>
  <si>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</si>
  <si>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</si>
  <si>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</si>
  <si>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</si>
  <si>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</si>
  <si>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</si>
  <si>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</si>
  <si>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</si>
  <si>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</si>
  <si>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</si>
  <si>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</si>
  <si>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</si>
  <si>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</si>
  <si>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</si>
  <si>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</si>
  <si>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</si>
  <si>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</si>
  <si>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</si>
  <si>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</si>
  <si>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</si>
  <si>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</si>
  <si>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</si>
  <si>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</si>
  <si>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</si>
  <si>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</si>
  <si>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</si>
  <si>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</si>
  <si>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</si>
  <si>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</si>
  <si>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</si>
  <si>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</si>
  <si>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</si>
  <si>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</si>
  <si>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</si>
  <si>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</si>
  <si>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</si>
  <si>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</si>
  <si>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</si>
  <si>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</si>
  <si>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</si>
  <si>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</si>
  <si>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</si>
  <si>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</si>
  <si>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</si>
  <si>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</si>
  <si>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</si>
  <si>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</si>
  <si>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</si>
  <si>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</si>
  <si>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</si>
  <si>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</si>
  <si>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</si>
  <si>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</si>
  <si>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</si>
  <si>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</si>
  <si>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</si>
  <si>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</si>
  <si>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</si>
  <si>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</si>
  <si>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</si>
  <si>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</si>
  <si>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</si>
  <si>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</si>
  <si>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</si>
  <si>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</si>
  <si>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</si>
  <si>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</si>
  <si>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</si>
  <si>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</si>
  <si>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</si>
  <si>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</si>
  <si>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</si>
  <si>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</si>
  <si>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</si>
  <si>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</si>
  <si>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</si>
  <si>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</si>
  <si>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</si>
  <si>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</si>
  <si>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</si>
  <si>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</si>
  <si>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</si>
  <si>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</si>
  <si>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</si>
  <si>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</si>
  <si>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</si>
  <si>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</si>
  <si>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</si>
  <si>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</si>
  <si>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</si>
  <si>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</si>
  <si>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</si>
  <si>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</si>
  <si>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</si>
  <si>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</si>
  <si>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</si>
  <si>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</si>
  <si>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</si>
  <si>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</si>
  <si>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</si>
  <si>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</si>
  <si>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</si>
  <si>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</si>
  <si>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</si>
  <si>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</si>
  <si>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</si>
  <si>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</si>
  <si>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</si>
  <si>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</si>
  <si>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</si>
  <si>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</si>
  <si>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</si>
  <si>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</si>
  <si>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</si>
  <si>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</si>
  <si>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</si>
  <si>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</si>
  <si>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</si>
  <si>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</si>
  <si>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</si>
  <si>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</si>
  <si>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</si>
  <si>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</si>
  <si>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</si>
  <si>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</si>
  <si>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</si>
  <si>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</si>
  <si>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</si>
  <si>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</si>
  <si>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</si>
  <si>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</si>
  <si>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</si>
  <si>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</si>
  <si>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</si>
  <si>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</si>
  <si>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</si>
  <si>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</si>
  <si>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</si>
  <si>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</si>
  <si>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</si>
  <si>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</si>
  <si>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</si>
  <si>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</si>
  <si>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</si>
  <si>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</si>
  <si>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</si>
  <si>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</si>
  <si>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</si>
  <si>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</si>
  <si>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</si>
  <si>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</si>
  <si>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</si>
  <si>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</si>
  <si>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</si>
  <si>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</si>
  <si>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</si>
  <si>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</si>
  <si>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</si>
  <si>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</si>
  <si>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</si>
  <si>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</si>
  <si>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</si>
  <si>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</si>
  <si>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</si>
  <si>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</si>
  <si>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</si>
  <si>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</si>
  <si>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</si>
  <si>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</si>
  <si>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</si>
  <si>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</si>
  <si>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</si>
  <si>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</si>
  <si>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</si>
  <si>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</si>
  <si>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</si>
  <si>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</si>
  <si>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</si>
  <si>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</si>
  <si>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</si>
  <si>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</si>
  <si>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</si>
  <si>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</si>
  <si>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</si>
  <si>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</si>
  <si>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</si>
  <si>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</si>
  <si>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</si>
  <si>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</si>
  <si>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</si>
  <si>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</si>
  <si>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</si>
  <si>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</si>
  <si>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</si>
  <si>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</si>
  <si>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</si>
  <si>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</si>
  <si>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</si>
  <si>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</si>
  <si>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</si>
  <si>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</si>
  <si>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</si>
  <si>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</si>
  <si>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</si>
  <si>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</si>
  <si>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</si>
  <si>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</si>
  <si>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</si>
  <si>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</si>
  <si>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</si>
  <si>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</si>
  <si>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</si>
  <si>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</si>
  <si>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</si>
  <si>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</si>
  <si>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</si>
  <si>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</si>
  <si>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</si>
  <si>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</si>
  <si>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</si>
  <si>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</si>
  <si>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</si>
  <si>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</si>
  <si>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</si>
  <si>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</si>
  <si>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</si>
  <si>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</si>
  <si>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</si>
  <si>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</si>
  <si>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</si>
  <si>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</si>
  <si>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</si>
  <si>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</si>
  <si>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</si>
  <si>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</si>
  <si>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</si>
  <si>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</si>
  <si>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</si>
  <si>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</si>
  <si>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</si>
  <si>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</si>
  <si>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</si>
  <si>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</si>
  <si>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</si>
  <si>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</si>
  <si>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</si>
  <si>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</si>
  <si>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</si>
  <si>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</si>
  <si>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</si>
  <si>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</si>
  <si>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</si>
  <si>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</si>
  <si>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</si>
  <si>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</si>
  <si>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</si>
  <si>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</si>
  <si>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</si>
  <si>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</si>
  <si>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</si>
  <si>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</si>
  <si>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</si>
  <si>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</si>
  <si>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</si>
  <si>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</si>
  <si>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</si>
  <si>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</si>
  <si>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</si>
  <si>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</si>
  <si>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</si>
  <si>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</si>
  <si>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</si>
  <si>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</si>
  <si>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</si>
  <si>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</si>
  <si>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</si>
  <si>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</si>
  <si>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</si>
  <si>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</si>
  <si>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</si>
  <si>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</si>
  <si>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</si>
  <si>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</si>
  <si>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</si>
  <si>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</si>
  <si>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</si>
  <si>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</si>
  <si>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</si>
  <si>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</si>
  <si>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</si>
  <si>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</si>
  <si>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</si>
  <si>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</si>
  <si>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</si>
  <si>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</si>
  <si>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</si>
  <si>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</si>
  <si>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</si>
  <si>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</si>
  <si>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</si>
  <si>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</si>
  <si>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</si>
  <si>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</si>
  <si>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</si>
  <si>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</si>
  <si>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</si>
  <si>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</si>
  <si>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</si>
  <si>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</si>
  <si>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</si>
  <si>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</si>
  <si>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</si>
  <si>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</si>
  <si>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</si>
  <si>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</si>
  <si>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</si>
  <si>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</si>
  <si>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</si>
  <si>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</si>
  <si>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</si>
  <si>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</si>
  <si>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</si>
  <si>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</si>
  <si>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</si>
  <si>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</si>
  <si>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</si>
  <si>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</si>
  <si>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</si>
  <si>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</si>
  <si>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</si>
  <si>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</si>
  <si>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</si>
  <si>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</si>
  <si>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</si>
  <si>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</si>
  <si>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</si>
  <si>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</si>
  <si>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</si>
  <si>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</si>
  <si>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</si>
  <si>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</si>
  <si>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</si>
  <si>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</si>
  <si>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</si>
  <si>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</si>
  <si>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</si>
  <si>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</si>
  <si>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</si>
  <si>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</si>
  <si>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</si>
  <si>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</si>
  <si>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</si>
  <si>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</si>
  <si>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</si>
  <si>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</si>
  <si>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</si>
  <si>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</si>
  <si>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</si>
  <si>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</si>
  <si>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</si>
  <si>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</si>
  <si>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</si>
  <si>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</si>
  <si>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</si>
  <si>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</si>
  <si>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</si>
  <si>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</si>
  <si>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</si>
  <si>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</si>
  <si>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</si>
  <si>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</si>
  <si>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</si>
  <si>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</si>
  <si>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</si>
  <si>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</si>
  <si>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</si>
  <si>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</si>
  <si>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</si>
  <si>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</si>
  <si>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</si>
  <si>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</si>
  <si>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</si>
  <si>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</si>
  <si>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</si>
  <si>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</si>
  <si>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</si>
  <si>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</si>
  <si>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</si>
  <si>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</si>
  <si>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</si>
  <si>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</si>
  <si>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</si>
  <si>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</si>
  <si>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</si>
  <si>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</si>
  <si>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</si>
  <si>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</si>
  <si>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</si>
  <si>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</si>
  <si>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</si>
  <si>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</si>
  <si>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</si>
  <si>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</si>
  <si>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</si>
  <si>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</si>
  <si>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</si>
  <si>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</si>
  <si>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</si>
  <si>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</si>
  <si>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</si>
  <si>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</si>
  <si>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</si>
  <si>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</si>
  <si>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</si>
  <si>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</si>
  <si>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</si>
  <si>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</si>
  <si>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</si>
  <si>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</si>
  <si>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</si>
  <si>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</si>
  <si>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</si>
  <si>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</si>
  <si>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</si>
  <si>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</si>
  <si>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</si>
  <si>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</si>
  <si>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</si>
  <si>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</si>
  <si>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</si>
  <si>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</si>
  <si>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</si>
  <si>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</si>
  <si>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</si>
  <si>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</si>
  <si>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</si>
  <si>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</si>
  <si>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</si>
  <si>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</si>
  <si>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</si>
  <si>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</si>
  <si>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</si>
  <si>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</si>
  <si>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</si>
  <si>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</si>
  <si>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</si>
  <si>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</si>
  <si>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</si>
  <si>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</si>
  <si>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</si>
  <si>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</si>
  <si>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</si>
  <si>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</si>
  <si>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</si>
  <si>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</si>
  <si>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</si>
  <si>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</si>
  <si>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</si>
  <si>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</si>
  <si>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</si>
  <si>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</si>
  <si>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</si>
  <si>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</si>
  <si>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</si>
  <si>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</si>
  <si>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</si>
  <si>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</si>
  <si>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</si>
  <si>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</si>
  <si>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</si>
  <si>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</si>
  <si>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</si>
  <si>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</si>
  <si>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</si>
  <si>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</si>
  <si>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</si>
  <si>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</si>
  <si>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</si>
  <si>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</si>
  <si>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</si>
  <si>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</si>
  <si>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</si>
  <si>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</si>
  <si>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</si>
  <si>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</si>
  <si>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</si>
  <si>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</si>
  <si>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</si>
  <si>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</si>
  <si>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</si>
  <si>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</si>
  <si>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</si>
  <si>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</si>
  <si>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</si>
  <si>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</si>
  <si>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</si>
  <si>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</si>
  <si>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</si>
  <si>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</si>
  <si>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</si>
  <si>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</si>
  <si>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</si>
  <si>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</si>
  <si>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</si>
  <si>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</si>
  <si>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</si>
  <si>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</si>
  <si>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</si>
  <si>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</si>
  <si>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</si>
  <si>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</si>
  <si>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</si>
  <si>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</si>
  <si>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</si>
  <si>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</si>
  <si>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</si>
  <si>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</si>
  <si>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</si>
  <si>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</si>
  <si>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</si>
  <si>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</si>
  <si>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</si>
  <si>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</si>
  <si>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</si>
  <si>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</si>
  <si>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</si>
  <si>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</si>
  <si>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</si>
  <si>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</si>
  <si>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</si>
  <si>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</si>
  <si>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</si>
  <si>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</si>
  <si>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</si>
  <si>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</si>
  <si>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</si>
  <si>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</si>
  <si>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</si>
  <si>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</si>
  <si>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</si>
  <si>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</si>
  <si>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</si>
  <si>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</si>
  <si>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</si>
  <si>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</si>
  <si>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</si>
  <si>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</si>
  <si>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</si>
  <si>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</si>
  <si>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</si>
  <si>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</si>
  <si>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</si>
  <si>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</si>
  <si>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</si>
  <si>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</si>
  <si>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</si>
  <si>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</si>
  <si>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</si>
  <si>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</si>
  <si>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</si>
  <si>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</si>
  <si>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</si>
  <si>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</si>
  <si>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</si>
  <si>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</si>
  <si>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</si>
  <si>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</si>
  <si>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</si>
  <si>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</si>
  <si>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</si>
  <si>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</si>
  <si>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</si>
  <si>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</si>
  <si>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</si>
  <si>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</si>
  <si>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</si>
  <si>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</si>
  <si>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</si>
  <si>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</si>
  <si>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</si>
  <si>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</si>
  <si>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</si>
  <si>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</si>
  <si>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</si>
  <si>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</si>
  <si>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</si>
  <si>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</si>
  <si>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</si>
  <si>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</si>
  <si>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</si>
  <si>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</si>
  <si>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</si>
  <si>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</si>
  <si>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</si>
  <si>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</si>
  <si>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</si>
  <si>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</si>
  <si>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</si>
  <si>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</si>
  <si>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</si>
  <si>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</si>
  <si>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</si>
  <si>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</si>
  <si>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</si>
  <si>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</si>
  <si>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</si>
  <si>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</si>
  <si>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</si>
  <si>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</si>
  <si>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</si>
  <si>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</si>
  <si>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</si>
  <si>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</si>
  <si>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</si>
  <si>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</si>
  <si>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</si>
  <si>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</si>
  <si>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</si>
  <si>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</si>
  <si>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</si>
  <si>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</si>
  <si>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</si>
  <si>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</si>
  <si>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</si>
  <si>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</si>
  <si>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</si>
  <si>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</si>
  <si>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</si>
  <si>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</si>
  <si>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</si>
  <si>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</si>
  <si>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</si>
  <si>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</si>
  <si>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</si>
  <si>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</si>
  <si>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</si>
  <si>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</si>
  <si>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</si>
  <si>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</si>
  <si>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</si>
  <si>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</si>
  <si>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</si>
  <si>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</si>
  <si>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</si>
  <si>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</si>
  <si>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</si>
  <si>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</si>
  <si>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</si>
  <si>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</si>
  <si>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</si>
  <si>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</si>
  <si>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</si>
  <si>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</si>
  <si>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</si>
  <si>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</si>
  <si>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</si>
  <si>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</si>
  <si>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</si>
  <si>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</si>
  <si>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</si>
  <si>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</si>
  <si>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</si>
  <si>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</si>
  <si>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</si>
  <si>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</si>
  <si>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</si>
  <si>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</si>
  <si>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</si>
  <si>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</si>
  <si>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</si>
  <si>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</si>
  <si>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</si>
  <si>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</si>
  <si>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</si>
  <si>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</si>
  <si>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</si>
  <si>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</si>
  <si>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</si>
  <si>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</si>
  <si>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</si>
  <si>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</si>
  <si>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</si>
  <si>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</si>
  <si>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</si>
  <si>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</si>
  <si>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</si>
  <si>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</si>
  <si>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</si>
  <si>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</si>
  <si>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</si>
  <si>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</si>
  <si>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</si>
  <si>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</si>
  <si>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</si>
  <si>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</si>
  <si>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</si>
  <si>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</si>
  <si>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</si>
  <si>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</si>
  <si>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</si>
  <si>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</si>
  <si>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</si>
  <si>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</si>
  <si>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</si>
  <si>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</si>
  <si>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</si>
  <si>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</si>
  <si>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</si>
  <si>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</si>
  <si>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</si>
  <si>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</si>
  <si>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</si>
  <si>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</si>
  <si>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</si>
  <si>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</si>
  <si>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</si>
  <si>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</si>
  <si>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</si>
  <si>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</si>
  <si>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</si>
  <si>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</si>
  <si>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</si>
  <si>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</si>
  <si>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</si>
  <si>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</si>
  <si>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</si>
  <si>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</si>
  <si>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</si>
  <si>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</si>
  <si>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</si>
  <si>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</si>
  <si>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</si>
  <si>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</si>
  <si>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</si>
  <si>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</si>
  <si>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</si>
  <si>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</si>
  <si>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</si>
  <si>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</si>
  <si>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</si>
  <si>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</si>
  <si>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</si>
  <si>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</si>
  <si>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</si>
  <si>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</si>
  <si>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</si>
  <si>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</si>
  <si>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</si>
  <si>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</si>
  <si>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</si>
  <si>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</si>
  <si>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</si>
  <si>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</si>
  <si>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</si>
  <si>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</si>
  <si>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</si>
  <si>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</si>
  <si>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</si>
  <si>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</si>
  <si>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</si>
  <si>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</si>
  <si>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</si>
  <si>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</si>
  <si>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</si>
  <si>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</si>
  <si>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</si>
  <si>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</si>
  <si>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</si>
  <si>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</si>
  <si>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</si>
  <si>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</si>
  <si>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</si>
  <si>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</si>
  <si>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</si>
  <si>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</si>
  <si>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</si>
  <si>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</si>
  <si>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</si>
  <si>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</si>
  <si>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</si>
  <si>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</si>
  <si>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</si>
  <si>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</si>
  <si>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</si>
  <si>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</si>
  <si>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</si>
  <si>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</si>
  <si>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</si>
  <si>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</si>
  <si>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</si>
  <si>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</si>
  <si>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</si>
  <si>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</si>
  <si>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</si>
  <si>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</si>
  <si>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</si>
  <si>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</si>
  <si>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</si>
  <si>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</si>
  <si>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</si>
  <si>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</si>
  <si>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</si>
  <si>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</si>
  <si>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</si>
  <si>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</si>
  <si>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</si>
  <si>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</si>
  <si>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</si>
  <si>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</si>
  <si>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</si>
  <si>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</si>
  <si>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</si>
  <si>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</si>
  <si>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</si>
  <si>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</si>
  <si>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</si>
  <si>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</si>
  <si>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</si>
  <si>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</si>
  <si>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</si>
  <si>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</si>
  <si>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</si>
  <si>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</si>
  <si>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</si>
  <si>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</si>
  <si>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</si>
  <si>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</si>
  <si>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</si>
  <si>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</si>
  <si>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</si>
  <si>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</si>
  <si>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</si>
  <si>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</si>
  <si>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</si>
  <si>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</si>
  <si>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</si>
  <si>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</si>
  <si>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</si>
  <si>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</si>
  <si>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</si>
  <si>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</si>
  <si>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</si>
  <si>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</si>
  <si>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</si>
  <si>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</si>
  <si>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</si>
  <si>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</si>
  <si>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</si>
  <si>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</si>
  <si>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</si>
  <si>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</si>
  <si>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</si>
  <si>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</si>
  <si>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</si>
  <si>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</si>
  <si>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</si>
  <si>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</si>
  <si>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</si>
  <si>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</si>
  <si>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</si>
  <si>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</si>
  <si>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</si>
  <si>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</si>
  <si>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</si>
  <si>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</si>
  <si>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</si>
  <si>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</si>
  <si>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</si>
  <si>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</si>
  <si>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</si>
  <si>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</si>
  <si>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</si>
  <si>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</si>
  <si>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</si>
  <si>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</si>
  <si>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</si>
  <si>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</si>
  <si>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</si>
  <si>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</si>
  <si>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</si>
  <si>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</si>
  <si>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</si>
  <si>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</si>
  <si>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</si>
  <si>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</si>
  <si>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</si>
  <si>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</si>
  <si>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</si>
  <si>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</si>
  <si>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</si>
  <si>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</si>
  <si>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</si>
  <si>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</si>
  <si>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</si>
  <si>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</si>
  <si>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</si>
  <si>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</si>
  <si>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</si>
  <si>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</si>
  <si>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</si>
  <si>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</si>
  <si>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</si>
  <si>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</si>
  <si>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</si>
  <si>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</si>
  <si>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</si>
  <si>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</si>
  <si>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</si>
  <si>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</si>
  <si>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</si>
  <si>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</si>
  <si>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</si>
  <si>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</si>
  <si>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</si>
  <si>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</si>
  <si>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</si>
  <si>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</si>
  <si>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</si>
  <si>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</si>
  <si>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</si>
  <si>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</si>
  <si>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</si>
  <si>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</si>
  <si>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</si>
  <si>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</si>
  <si>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</si>
  <si>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</si>
  <si>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</si>
  <si>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</si>
  <si>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</si>
  <si>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</si>
  <si>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</si>
  <si>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</si>
  <si>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</si>
  <si>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</si>
  <si>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</si>
  <si>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</si>
  <si>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</si>
  <si>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</si>
  <si>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</si>
  <si>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</si>
  <si>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</si>
  <si>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</si>
  <si>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</si>
  <si>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</si>
  <si>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</si>
  <si>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</si>
  <si>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</si>
  <si>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</si>
  <si>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</si>
  <si>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</si>
  <si>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</si>
  <si>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</si>
  <si>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</si>
  <si>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</si>
  <si>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</si>
  <si>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</si>
  <si>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</si>
  <si>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</si>
  <si>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</si>
  <si>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</si>
  <si>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</si>
  <si>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</si>
  <si>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</si>
  <si>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</si>
  <si>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</si>
  <si>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</si>
  <si>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</si>
  <si>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</si>
  <si>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</si>
  <si>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</si>
  <si>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</si>
  <si>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</si>
  <si>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</si>
  <si>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</si>
  <si>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</si>
  <si>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</si>
  <si>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</si>
  <si>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</si>
  <si>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</si>
  <si>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</si>
  <si>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</si>
  <si>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</si>
  <si>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</si>
  <si>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</si>
  <si>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</si>
  <si>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</si>
  <si>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</si>
  <si>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</si>
  <si>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</si>
  <si>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</si>
  <si>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</si>
  <si>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</si>
  <si>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</si>
  <si>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</si>
  <si>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</si>
  <si>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</si>
  <si>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</si>
  <si>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</si>
  <si>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</si>
  <si>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</si>
  <si>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</si>
  <si>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</si>
  <si>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</si>
  <si>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</si>
  <si>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</si>
  <si>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</si>
  <si>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</si>
  <si>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</si>
  <si>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</si>
  <si>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</si>
  <si>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</si>
  <si>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</si>
  <si>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</si>
  <si>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</si>
  <si>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</si>
  <si>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</si>
  <si>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</si>
  <si>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</si>
  <si>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</si>
  <si>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</si>
  <si>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</si>
  <si>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</si>
  <si>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</si>
  <si>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</si>
  <si>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</si>
  <si>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</si>
  <si>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</si>
  <si>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</si>
  <si>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</si>
  <si>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</si>
  <si>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</si>
  <si>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</si>
  <si>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</si>
  <si>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</si>
  <si>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</si>
  <si>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</si>
  <si>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</si>
  <si>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</si>
  <si>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</si>
  <si>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</si>
  <si>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</si>
  <si>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</si>
  <si>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</si>
  <si>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</si>
  <si>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</si>
  <si>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</si>
  <si>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</si>
  <si>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</si>
  <si>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</si>
  <si>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</si>
  <si>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</si>
  <si>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</si>
  <si>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</si>
  <si>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</si>
  <si>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</si>
  <si>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</si>
  <si>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</si>
  <si>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</si>
  <si>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</si>
  <si>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</si>
  <si>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</si>
  <si>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</si>
  <si>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</si>
  <si>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</si>
  <si>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</si>
  <si>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</si>
  <si>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</si>
  <si>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</si>
  <si>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</si>
  <si>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</si>
  <si>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</si>
  <si>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</si>
  <si>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</si>
  <si>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</si>
  <si>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</si>
  <si>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</si>
  <si>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</si>
  <si>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</si>
  <si>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</si>
  <si>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</si>
  <si>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</si>
  <si>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</si>
  <si>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</si>
  <si>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</si>
  <si>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</si>
  <si>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</si>
  <si>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</si>
  <si>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</si>
  <si>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</si>
  <si>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</si>
  <si>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</si>
  <si>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</si>
  <si>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</si>
  <si>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</si>
  <si>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</si>
  <si>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</si>
  <si>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</si>
  <si>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</si>
  <si>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</si>
  <si>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</si>
  <si>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</si>
  <si>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</si>
  <si>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</si>
  <si>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</si>
  <si>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</si>
  <si>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</si>
  <si>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</si>
  <si>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</si>
  <si>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</si>
  <si>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</si>
  <si>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</si>
  <si>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</si>
  <si>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</si>
  <si>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</si>
  <si>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</si>
  <si>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</si>
  <si>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</si>
  <si>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</si>
  <si>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</si>
  <si>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</si>
  <si>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</si>
  <si>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</si>
  <si>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</si>
  <si>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</si>
  <si>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</si>
  <si>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</si>
  <si>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</si>
  <si>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</si>
  <si>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</si>
  <si>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</si>
  <si>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</si>
  <si>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</si>
  <si>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</si>
  <si>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</si>
  <si>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</si>
  <si>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</si>
  <si>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</si>
  <si>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</si>
  <si>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</si>
  <si>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</si>
  <si>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</si>
  <si>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</si>
  <si>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</si>
  <si>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</si>
  <si>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</si>
  <si>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</si>
  <si>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</si>
  <si>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</si>
  <si>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</si>
  <si>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</si>
  <si>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</si>
  <si>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</si>
  <si>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</si>
  <si>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</si>
  <si>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</si>
  <si>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</si>
  <si>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</si>
  <si>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</si>
  <si>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</si>
  <si>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</si>
  <si>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</si>
  <si>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</si>
  <si>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</si>
  <si>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</si>
  <si>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</si>
  <si>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</si>
  <si>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</si>
  <si>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</si>
  <si>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</si>
  <si>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</si>
  <si>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</si>
  <si>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</si>
  <si>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</si>
  <si>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</si>
  <si>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</si>
  <si>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</si>
  <si>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</si>
  <si>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</si>
  <si>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</si>
  <si>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</si>
  <si>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</si>
  <si>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</si>
  <si>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</si>
  <si>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</si>
  <si>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</si>
  <si>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</si>
  <si>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</si>
  <si>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</si>
  <si>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</si>
  <si>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</si>
  <si>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</si>
  <si>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</si>
  <si>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</si>
  <si>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</si>
  <si>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</si>
  <si>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</si>
  <si>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</si>
  <si>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</si>
  <si>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</si>
  <si>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</si>
  <si>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</si>
  <si>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</si>
  <si>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</si>
  <si>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</si>
  <si>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</si>
  <si>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</si>
  <si>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</si>
  <si>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</si>
  <si>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</si>
  <si>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</si>
  <si>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</si>
  <si>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</si>
  <si>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</si>
  <si>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</si>
  <si>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</si>
  <si>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</si>
  <si>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</si>
  <si>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</si>
  <si>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</si>
  <si>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</si>
  <si>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</si>
  <si>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</si>
  <si>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</si>
  <si>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</si>
  <si>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</si>
  <si>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</si>
  <si>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</si>
  <si>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</si>
  <si>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</si>
  <si>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</si>
  <si>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</si>
  <si>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</si>
  <si>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</si>
  <si>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</si>
  <si>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</si>
  <si>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</si>
  <si>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</si>
  <si>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</si>
  <si>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</si>
  <si>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</si>
  <si>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</si>
  <si>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</si>
  <si>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</si>
  <si>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</si>
  <si>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</si>
  <si>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</si>
  <si>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</si>
  <si>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</si>
  <si>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</si>
  <si>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</si>
  <si>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</si>
  <si>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</si>
  <si>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</si>
  <si>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</si>
  <si>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</si>
  <si>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</si>
  <si>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</si>
  <si>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</si>
  <si>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</si>
  <si>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</si>
  <si>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</si>
  <si>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</si>
  <si>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</si>
  <si>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</si>
  <si>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</si>
  <si>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</si>
  <si>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</si>
  <si>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</si>
  <si>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</si>
  <si>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</si>
  <si>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</si>
  <si>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</si>
  <si>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</si>
  <si>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</si>
  <si>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</si>
  <si>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</si>
  <si>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</si>
  <si>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</si>
  <si>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</si>
  <si>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</si>
  <si>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</si>
  <si>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</si>
  <si>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</si>
  <si>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</si>
  <si>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</si>
  <si>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</si>
  <si>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</si>
  <si>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</si>
  <si>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</si>
  <si>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</si>
  <si>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</si>
  <si>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</si>
  <si>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</si>
  <si>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</si>
  <si>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</si>
  <si>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</si>
  <si>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</si>
  <si>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</si>
  <si>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</si>
  <si>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</si>
  <si>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</si>
  <si>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</si>
  <si>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</si>
  <si>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</si>
  <si>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</si>
  <si>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</si>
  <si>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</si>
  <si>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</si>
  <si>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</si>
  <si>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</si>
  <si>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</si>
  <si>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</si>
  <si>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</si>
  <si>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</si>
  <si>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</si>
  <si>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</si>
  <si>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</si>
  <si>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</si>
  <si>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</si>
  <si>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</si>
  <si>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</si>
  <si>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</si>
  <si>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</si>
  <si>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</si>
  <si>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</si>
  <si>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</si>
  <si>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</si>
  <si>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</si>
  <si>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</si>
  <si>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</si>
  <si>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</si>
  <si>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</si>
  <si>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</si>
  <si>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</si>
  <si>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</si>
  <si>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</si>
  <si>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</si>
  <si>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</si>
  <si>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</si>
  <si>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</si>
  <si>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</si>
  <si>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</si>
  <si>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</si>
  <si>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</si>
  <si>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</si>
  <si>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</si>
  <si>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</si>
  <si>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</si>
  <si>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</si>
  <si>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</si>
  <si>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</si>
  <si>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</si>
  <si>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</si>
  <si>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</si>
  <si>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</si>
  <si>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</si>
  <si>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</si>
  <si>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</si>
  <si>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</si>
  <si>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</si>
  <si>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</si>
  <si>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</si>
  <si>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</si>
  <si>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</si>
  <si>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</si>
  <si>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</si>
  <si>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</si>
  <si>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</si>
  <si>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</si>
  <si>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</si>
  <si>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</si>
  <si>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</si>
  <si>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</si>
  <si>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</si>
  <si>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</si>
  <si>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</si>
  <si>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</si>
  <si>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</si>
  <si>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</si>
  <si>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</si>
  <si>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</si>
  <si>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</si>
  <si>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</si>
  <si>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</si>
  <si>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</si>
  <si>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</si>
  <si>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</si>
  <si>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</si>
  <si>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</si>
  <si>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</si>
  <si>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</si>
  <si>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</si>
  <si>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</si>
  <si>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</si>
  <si>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</si>
  <si>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</si>
  <si>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</si>
  <si>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</si>
  <si>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</si>
  <si>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</si>
  <si>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</si>
  <si>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</si>
  <si>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</si>
  <si>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</si>
  <si>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</si>
  <si>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</si>
  <si>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</si>
  <si>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</si>
  <si>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</si>
  <si>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</si>
  <si>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</si>
  <si>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</si>
  <si>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</si>
  <si>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</si>
  <si>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</si>
  <si>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</si>
  <si>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</si>
  <si>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</si>
  <si>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</si>
  <si>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</si>
  <si>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</si>
  <si>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</si>
  <si>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</si>
  <si>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</si>
  <si>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</si>
  <si>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</si>
  <si>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</si>
  <si>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</si>
  <si>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</si>
  <si>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</si>
  <si>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</si>
  <si>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</si>
  <si>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</si>
  <si>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</si>
  <si>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</si>
  <si>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</si>
  <si>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</si>
  <si>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</si>
  <si>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</si>
  <si>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</si>
  <si>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</si>
  <si>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</si>
  <si>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</si>
  <si>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</si>
  <si>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</si>
  <si>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</si>
  <si>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</si>
  <si>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</si>
  <si>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</si>
  <si>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</si>
  <si>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</si>
  <si>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</si>
  <si>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</si>
  <si>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</si>
  <si>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</si>
  <si>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</si>
  <si>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</si>
  <si>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</si>
  <si>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</si>
  <si>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</si>
  <si>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</si>
  <si>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</si>
  <si>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</si>
  <si>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</si>
  <si>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</si>
  <si>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</si>
  <si>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</si>
  <si>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</si>
  <si>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</si>
  <si>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</si>
  <si>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</si>
  <si>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</si>
  <si>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</si>
  <si>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</si>
  <si>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</si>
  <si>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</si>
  <si>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</si>
  <si>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</si>
  <si>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</si>
  <si>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</si>
  <si>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</si>
  <si>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</si>
  <si>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</si>
  <si>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</si>
  <si>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</si>
  <si>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</si>
  <si>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</si>
  <si>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</si>
  <si>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</si>
  <si>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</si>
  <si>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</si>
  <si>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</si>
  <si>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</si>
  <si>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</si>
  <si>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</si>
  <si>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</si>
  <si>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</si>
  <si>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</si>
  <si>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</si>
  <si>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</si>
  <si>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</si>
  <si>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</si>
  <si>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</si>
  <si>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</si>
  <si>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</si>
  <si>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</si>
  <si>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</si>
  <si>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</si>
  <si>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</si>
  <si>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</si>
  <si>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</si>
  <si>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</si>
  <si>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</si>
  <si>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</si>
  <si>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</si>
  <si>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</si>
  <si>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</si>
  <si>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</si>
  <si>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</si>
  <si>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</si>
  <si>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</si>
  <si>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</si>
  <si>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</si>
  <si>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</si>
  <si>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</si>
  <si>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</si>
  <si>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</si>
  <si>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</si>
  <si>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</si>
  <si>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</si>
  <si>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</si>
  <si>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</si>
  <si>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</si>
  <si>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</si>
  <si>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</si>
  <si>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</si>
  <si>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</si>
  <si>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</si>
  <si>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</si>
  <si>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</si>
  <si>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</si>
  <si>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</si>
  <si>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</si>
  <si>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</si>
  <si>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</si>
  <si>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</si>
  <si>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</si>
  <si>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</si>
  <si>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</si>
  <si>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</si>
  <si>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</si>
  <si>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</si>
  <si>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</si>
  <si>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</si>
  <si>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</si>
  <si>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</si>
  <si>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</si>
  <si>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</si>
  <si>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</si>
  <si>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</si>
  <si>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</si>
  <si>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</si>
  <si>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</si>
  <si>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</si>
  <si>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</si>
  <si>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</si>
  <si>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</si>
  <si>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</si>
  <si>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</si>
  <si>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</si>
  <si>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</si>
  <si>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</si>
  <si>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</si>
  <si>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</si>
  <si>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</si>
  <si>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</si>
  <si>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</si>
  <si>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</si>
  <si>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</si>
  <si>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</si>
  <si>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</si>
  <si>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</si>
  <si>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</si>
  <si>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</si>
  <si>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</si>
  <si>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</si>
  <si>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</si>
  <si>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</si>
  <si>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</si>
  <si>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</si>
  <si>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</si>
  <si>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</si>
  <si>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</si>
  <si>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</si>
  <si>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</si>
  <si>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</si>
  <si>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</si>
  <si>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</si>
  <si>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</si>
  <si>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</si>
  <si>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</si>
  <si>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</si>
  <si>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</si>
  <si>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</si>
  <si>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</si>
  <si>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</si>
  <si>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</si>
  <si>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</si>
  <si>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</si>
  <si>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</si>
  <si>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</si>
  <si>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</si>
  <si>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</si>
  <si>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</si>
  <si>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</si>
  <si>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</si>
  <si>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</si>
  <si>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</si>
  <si>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</si>
  <si>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</si>
  <si>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</si>
  <si>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</si>
  <si>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</si>
  <si>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</si>
  <si>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</si>
  <si>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</si>
  <si>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</si>
  <si>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</si>
  <si>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</si>
  <si>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</si>
  <si>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</si>
  <si>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</si>
  <si>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</si>
  <si>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</si>
  <si>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</si>
  <si>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</si>
  <si>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</si>
  <si>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</si>
  <si>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</si>
  <si>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</si>
  <si>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</si>
  <si>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</si>
  <si>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</si>
  <si>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</si>
  <si>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</si>
  <si>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</si>
  <si>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</si>
  <si>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</si>
  <si>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</si>
  <si>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</si>
  <si>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</si>
  <si>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</si>
  <si>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</si>
  <si>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</si>
  <si>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</si>
  <si>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</si>
  <si>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</si>
  <si>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</si>
  <si>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</si>
  <si>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</si>
  <si>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</si>
  <si>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</si>
  <si>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</si>
  <si>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</si>
  <si>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</si>
  <si>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</si>
  <si>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</si>
  <si>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</si>
  <si>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</si>
  <si>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</si>
  <si>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</si>
  <si>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</si>
  <si>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</si>
  <si>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</si>
  <si>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</si>
  <si>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</si>
  <si>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</si>
  <si>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</si>
  <si>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</si>
  <si>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</si>
  <si>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</si>
  <si>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</si>
  <si>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</si>
  <si>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</si>
  <si>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</si>
  <si>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</si>
  <si>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</si>
  <si>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</si>
  <si>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</si>
  <si>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</si>
  <si>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</si>
  <si>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</si>
  <si>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</si>
  <si>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</si>
  <si>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</si>
  <si>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</si>
  <si>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</si>
  <si>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</si>
  <si>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</si>
  <si>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</si>
  <si>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</si>
  <si>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</si>
  <si>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</si>
  <si>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</si>
  <si>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</si>
  <si>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</si>
  <si>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</si>
  <si>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</si>
  <si>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</si>
  <si>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</si>
  <si>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</si>
  <si>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</si>
  <si>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</si>
  <si>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</si>
  <si>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</si>
  <si>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</si>
  <si>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</si>
  <si>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</si>
  <si>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</si>
  <si>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</si>
  <si>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</si>
  <si>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</si>
  <si>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</si>
  <si>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</si>
  <si>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</si>
  <si>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</si>
  <si>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</si>
  <si>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</si>
  <si>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</si>
  <si>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</si>
  <si>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</si>
  <si>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</si>
  <si>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</si>
  <si>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</si>
  <si>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</si>
  <si>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</si>
  <si>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</si>
  <si>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</si>
  <si>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</si>
  <si>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</si>
  <si>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</si>
  <si>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</si>
  <si>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</si>
  <si>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</si>
  <si>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</si>
  <si>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</si>
  <si>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</si>
  <si>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</si>
  <si>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</si>
  <si>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</si>
  <si>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</si>
  <si>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</si>
  <si>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</si>
  <si>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</si>
  <si>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</si>
  <si>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</si>
  <si>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</si>
  <si>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</si>
  <si>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</si>
  <si>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</si>
  <si>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</si>
  <si>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</si>
  <si>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</si>
  <si>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</si>
  <si>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</si>
  <si>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</si>
  <si>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</si>
  <si>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</si>
  <si>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</si>
  <si>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</si>
  <si>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</si>
  <si>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</si>
  <si>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</si>
  <si>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</si>
  <si>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</si>
  <si>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</si>
  <si>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</si>
  <si>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</si>
  <si>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</si>
  <si>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</si>
  <si>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</si>
  <si>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</si>
  <si>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</si>
  <si>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</si>
  <si>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</si>
  <si>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</si>
  <si>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</si>
  <si>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</si>
  <si>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</si>
  <si>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</si>
  <si>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</si>
  <si>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</si>
  <si>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</si>
  <si>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</si>
  <si>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VUKA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</si>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</sst>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1572822.48</v>
      </c>
      <c r="D2" s="7">
        <f>'PR-RAS'!E6</f>
        <v>1853058.25</v>
      </c>
      <c r="E2" s="7">
        <v>0</v>
      </c>
      <c r="F2" s="7">
        <v>0</v>
      </c>
      <c r="G2" s="8">
        <f t="shared" ref="G2:G274" si="0">(B2/1000)*(C2*1+D2*2)</f>
        <v>5278.9389800000008</v>
      </c>
      <c r="H2" s="8">
        <f t="shared" ref="H2:H274" si="1">ABS(C2-ROUND(C2,0))+ABS(D2-ROUND(D2,0))</f>
        <v>0.72999999998137355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299343.86999999994</v>
      </c>
      <c r="D3" s="2">
        <f>'PR-RAS'!E7</f>
        <v>351131.86000000004</v>
      </c>
      <c r="E3" s="2">
        <v>0</v>
      </c>
      <c r="F3" s="2">
        <v>0</v>
      </c>
      <c r="G3" s="3">
        <f t="shared" si="0"/>
        <v>2003.2151800000001</v>
      </c>
      <c r="H3" s="3">
        <f t="shared" si="1"/>
        <v>0.27000000001862645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275283.79999999993</v>
      </c>
      <c r="D4" s="2">
        <f>'PR-RAS'!E8</f>
        <v>333765.05000000005</v>
      </c>
      <c r="E4" s="2">
        <v>0</v>
      </c>
      <c r="F4" s="2">
        <v>0</v>
      </c>
      <c r="G4" s="3">
        <f t="shared" si="0"/>
        <v>2828.4417000000003</v>
      </c>
      <c r="H4" s="3">
        <f t="shared" si="1"/>
        <v>0.25000000011641532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241098.59</v>
      </c>
      <c r="D5" s="2">
        <f>'PR-RAS'!E9</f>
        <v>302691.39</v>
      </c>
      <c r="E5" s="2">
        <v>0</v>
      </c>
      <c r="F5" s="2">
        <v>0</v>
      </c>
      <c r="G5" s="3">
        <f t="shared" si="0"/>
        <v>3385.9254799999999</v>
      </c>
      <c r="H5" s="3">
        <f t="shared" si="1"/>
        <v>0.8000000000174623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30678.32</v>
      </c>
      <c r="D6" s="2">
        <f>'PR-RAS'!E10</f>
        <v>44560.75</v>
      </c>
      <c r="E6" s="2">
        <v>0</v>
      </c>
      <c r="F6" s="2">
        <v>0</v>
      </c>
      <c r="G6" s="3">
        <f t="shared" si="0"/>
        <v>598.9991</v>
      </c>
      <c r="H6" s="3">
        <f t="shared" si="1"/>
        <v>0.56999999999970896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5902.74</v>
      </c>
      <c r="D7" s="2">
        <f>'PR-RAS'!E11</f>
        <v>8403.4599999999991</v>
      </c>
      <c r="E7" s="2">
        <v>0</v>
      </c>
      <c r="F7" s="2">
        <v>0</v>
      </c>
      <c r="G7" s="3">
        <f t="shared" si="0"/>
        <v>136.25795999999997</v>
      </c>
      <c r="H7" s="3">
        <f t="shared" si="1"/>
        <v>0.71999999999934516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14754.6</v>
      </c>
      <c r="D8" s="2">
        <f>'PR-RAS'!E12</f>
        <v>11213.26</v>
      </c>
      <c r="E8" s="2">
        <v>0</v>
      </c>
      <c r="F8" s="2">
        <v>0</v>
      </c>
      <c r="G8" s="3">
        <f t="shared" si="0"/>
        <v>260.26784000000004</v>
      </c>
      <c r="H8" s="3">
        <f t="shared" si="1"/>
        <v>0.65999999999985448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11811.62</v>
      </c>
      <c r="D9" s="2">
        <f>'PR-RAS'!E13</f>
        <v>18973.66</v>
      </c>
      <c r="E9" s="2">
        <v>0</v>
      </c>
      <c r="F9" s="2">
        <v>0</v>
      </c>
      <c r="G9" s="3">
        <f t="shared" si="0"/>
        <v>398.07152000000002</v>
      </c>
      <c r="H9" s="3">
        <f t="shared" si="1"/>
        <v>0.71999999999934516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28962.07</v>
      </c>
      <c r="D11" s="2">
        <f>'PR-RAS'!E15</f>
        <v>52077.47</v>
      </c>
      <c r="E11" s="2">
        <v>0</v>
      </c>
      <c r="F11" s="2">
        <v>0</v>
      </c>
      <c r="G11" s="3">
        <f t="shared" si="0"/>
        <v>1331.1701</v>
      </c>
      <c r="H11" s="3">
        <f t="shared" si="1"/>
        <v>0.54000000000087311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22643.09</v>
      </c>
      <c r="D19" s="2">
        <f>'PR-RAS'!E23</f>
        <v>15178.39</v>
      </c>
      <c r="E19" s="2">
        <v>0</v>
      </c>
      <c r="F19" s="2">
        <v>0</v>
      </c>
      <c r="G19" s="3">
        <f t="shared" si="0"/>
        <v>953.99765999999988</v>
      </c>
      <c r="H19" s="3">
        <f t="shared" si="1"/>
        <v>0.47999999999956344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855.89</v>
      </c>
      <c r="E20" s="2">
        <v>0</v>
      </c>
      <c r="F20" s="2">
        <v>0</v>
      </c>
      <c r="G20" s="3">
        <f t="shared" si="0"/>
        <v>32.523820000000001</v>
      </c>
      <c r="H20" s="3">
        <f t="shared" si="1"/>
        <v>0.11000000000001364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22643.09</v>
      </c>
      <c r="D23" s="2">
        <f>'PR-RAS'!E27</f>
        <v>14322.5</v>
      </c>
      <c r="E23" s="2">
        <v>0</v>
      </c>
      <c r="F23" s="2">
        <v>0</v>
      </c>
      <c r="G23" s="3">
        <f t="shared" si="0"/>
        <v>1128.3379799999998</v>
      </c>
      <c r="H23" s="3">
        <f t="shared" si="1"/>
        <v>0.59000000000014552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1416.98</v>
      </c>
      <c r="D25" s="2">
        <f>'PR-RAS'!E29</f>
        <v>2188.42</v>
      </c>
      <c r="E25" s="2">
        <v>0</v>
      </c>
      <c r="F25" s="2">
        <v>0</v>
      </c>
      <c r="G25" s="3">
        <f t="shared" si="0"/>
        <v>139.05168</v>
      </c>
      <c r="H25" s="3">
        <f t="shared" si="1"/>
        <v>0.44000000000005457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1416.98</v>
      </c>
      <c r="D27" s="2">
        <f>'PR-RAS'!E31</f>
        <v>2188.42</v>
      </c>
      <c r="E27" s="2">
        <v>0</v>
      </c>
      <c r="F27" s="2">
        <v>0</v>
      </c>
      <c r="G27" s="3">
        <f t="shared" si="0"/>
        <v>150.63932</v>
      </c>
      <c r="H27" s="3">
        <f t="shared" si="1"/>
        <v>0.44000000000005457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1054792.9099999999</v>
      </c>
      <c r="D45" s="2">
        <f>'PR-RAS'!E49</f>
        <v>1348918.5</v>
      </c>
      <c r="E45" s="2">
        <v>0</v>
      </c>
      <c r="F45" s="2">
        <v>0</v>
      </c>
      <c r="G45" s="3">
        <f t="shared" si="0"/>
        <v>165115.71604</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594809.23</v>
      </c>
      <c r="D54" s="2">
        <f>'PR-RAS'!E58</f>
        <v>360830.1</v>
      </c>
      <c r="E54" s="2">
        <v>0</v>
      </c>
      <c r="F54" s="2">
        <v>0</v>
      </c>
      <c r="G54" s="3">
        <f t="shared" si="0"/>
        <v>69772.879789999992</v>
      </c>
      <c r="H54" s="3">
        <f t="shared" si="1"/>
        <v>0.32999999995809048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73012.460000000006</v>
      </c>
      <c r="D55" s="2">
        <f>'PR-RAS'!E59</f>
        <v>68781.350000000006</v>
      </c>
      <c r="E55" s="2">
        <v>0</v>
      </c>
      <c r="F55" s="2">
        <v>0</v>
      </c>
      <c r="G55" s="3">
        <f t="shared" si="0"/>
        <v>11371.058640000001</v>
      </c>
      <c r="H55" s="3">
        <f t="shared" si="1"/>
        <v>0.81000000001222361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521796.77</v>
      </c>
      <c r="D56" s="2">
        <f>'PR-RAS'!E60</f>
        <v>292048.75</v>
      </c>
      <c r="E56" s="2">
        <v>0</v>
      </c>
      <c r="F56" s="2">
        <v>0</v>
      </c>
      <c r="G56" s="3">
        <f t="shared" si="0"/>
        <v>60824.184849999998</v>
      </c>
      <c r="H56" s="3">
        <f t="shared" si="1"/>
        <v>0.47999999998137355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58809.48</v>
      </c>
      <c r="D57" s="2">
        <f>'PR-RAS'!E61</f>
        <v>264812.62</v>
      </c>
      <c r="E57" s="2">
        <v>0</v>
      </c>
      <c r="F57" s="2">
        <v>0</v>
      </c>
      <c r="G57" s="3">
        <f t="shared" si="0"/>
        <v>32952.344319999997</v>
      </c>
      <c r="H57" s="3">
        <f t="shared" si="1"/>
        <v>0.86000000000785803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2058.23</v>
      </c>
      <c r="D58" s="2">
        <f>'PR-RAS'!E62</f>
        <v>7020.3</v>
      </c>
      <c r="E58" s="2">
        <v>0</v>
      </c>
      <c r="F58" s="2">
        <v>0</v>
      </c>
      <c r="G58" s="3">
        <f t="shared" si="0"/>
        <v>917.63331000000005</v>
      </c>
      <c r="H58" s="3">
        <f t="shared" si="1"/>
        <v>0.53000000000020009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56751.25</v>
      </c>
      <c r="D59" s="2">
        <f>'PR-RAS'!E63</f>
        <v>257792.32</v>
      </c>
      <c r="E59" s="2">
        <v>0</v>
      </c>
      <c r="F59" s="2">
        <v>0</v>
      </c>
      <c r="G59" s="3">
        <f t="shared" si="0"/>
        <v>33195.481620000006</v>
      </c>
      <c r="H59" s="3">
        <f t="shared" si="1"/>
        <v>0.57000000000698492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185319.43</v>
      </c>
      <c r="D60" s="2">
        <f>'PR-RAS'!E64</f>
        <v>203524.28</v>
      </c>
      <c r="E60" s="2">
        <v>0</v>
      </c>
      <c r="F60" s="2">
        <v>0</v>
      </c>
      <c r="G60" s="3">
        <f t="shared" si="0"/>
        <v>34949.711409999996</v>
      </c>
      <c r="H60" s="3">
        <f t="shared" si="1"/>
        <v>0.70999999999185093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185319.43</v>
      </c>
      <c r="D63" s="2">
        <f>'PR-RAS'!E67</f>
        <v>203524.28</v>
      </c>
      <c r="E63" s="2">
        <v>0</v>
      </c>
      <c r="F63" s="2">
        <v>0</v>
      </c>
      <c r="G63" s="3">
        <f>(B63/1000)*(C63*1+D63*2)</f>
        <v>36726.81538</v>
      </c>
      <c r="H63" s="3">
        <f>ABS(C63-ROUND(C63,0))+ABS(D63-ROUND(D63,0))</f>
        <v>0.70999999999185093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215854.77</v>
      </c>
      <c r="D70" s="2">
        <f>'PR-RAS'!E74</f>
        <v>519751.5</v>
      </c>
      <c r="E70" s="2">
        <v>0</v>
      </c>
      <c r="F70" s="2">
        <v>0</v>
      </c>
      <c r="G70" s="3">
        <f t="shared" si="0"/>
        <v>86619.686130000002</v>
      </c>
      <c r="H70" s="3">
        <f t="shared" si="1"/>
        <v>0.73000000001047738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183485.71</v>
      </c>
      <c r="D71" s="2">
        <f>'PR-RAS'!E75</f>
        <v>120710.27</v>
      </c>
      <c r="E71" s="2">
        <v>0</v>
      </c>
      <c r="F71" s="2">
        <v>0</v>
      </c>
      <c r="G71" s="3">
        <f t="shared" si="0"/>
        <v>29743.437500000004</v>
      </c>
      <c r="H71" s="3">
        <f t="shared" si="1"/>
        <v>0.56000000001222361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32369.06</v>
      </c>
      <c r="D72" s="2">
        <f>'PR-RAS'!E76</f>
        <v>399041.23</v>
      </c>
      <c r="E72" s="2">
        <v>0</v>
      </c>
      <c r="F72" s="2">
        <v>0</v>
      </c>
      <c r="G72" s="3">
        <f t="shared" si="0"/>
        <v>58962.057919999999</v>
      </c>
      <c r="H72" s="3">
        <f t="shared" si="1"/>
        <v>0.28999999998268322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41114.839999999997</v>
      </c>
      <c r="D78" s="2">
        <f>'PR-RAS'!E82</f>
        <v>43006.43</v>
      </c>
      <c r="E78" s="2">
        <v>0</v>
      </c>
      <c r="F78" s="2">
        <v>0</v>
      </c>
      <c r="G78" s="3">
        <f t="shared" si="0"/>
        <v>9788.8328999999994</v>
      </c>
      <c r="H78" s="3">
        <f t="shared" si="1"/>
        <v>0.5900000000037835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332.13</v>
      </c>
      <c r="D79" s="2">
        <f>'PR-RAS'!E83</f>
        <v>229.64999999999998</v>
      </c>
      <c r="E79" s="2">
        <v>0</v>
      </c>
      <c r="F79" s="2">
        <v>0</v>
      </c>
      <c r="G79" s="3">
        <f t="shared" si="0"/>
        <v>61.731539999999995</v>
      </c>
      <c r="H79" s="3">
        <f t="shared" si="1"/>
        <v>0.48000000000001819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270.94</v>
      </c>
      <c r="D81" s="2">
        <f>'PR-RAS'!E85</f>
        <v>97.52</v>
      </c>
      <c r="E81" s="2">
        <v>0</v>
      </c>
      <c r="F81" s="2">
        <v>0</v>
      </c>
      <c r="G81" s="3">
        <f t="shared" si="0"/>
        <v>37.278400000000005</v>
      </c>
      <c r="H81" s="3">
        <f t="shared" si="1"/>
        <v>0.54000000000000625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61.19</v>
      </c>
      <c r="D82" s="2">
        <f>'PR-RAS'!E86</f>
        <v>21.23</v>
      </c>
      <c r="E82" s="2">
        <v>0</v>
      </c>
      <c r="F82" s="2">
        <v>0</v>
      </c>
      <c r="G82" s="3">
        <f t="shared" si="0"/>
        <v>8.3956500000000016</v>
      </c>
      <c r="H82" s="3">
        <f t="shared" si="1"/>
        <v>0.41999999999999815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57.82</v>
      </c>
      <c r="E84" s="2">
        <v>0</v>
      </c>
      <c r="F84" s="2">
        <v>0</v>
      </c>
      <c r="G84" s="3">
        <f t="shared" si="0"/>
        <v>9.5981199999999998</v>
      </c>
      <c r="H84" s="3">
        <f t="shared" si="1"/>
        <v>0.17999999999999972</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53.08</v>
      </c>
      <c r="E86" s="2">
        <v>0</v>
      </c>
      <c r="F86" s="2">
        <v>0</v>
      </c>
      <c r="G86" s="3">
        <f t="shared" si="0"/>
        <v>9.0236000000000001</v>
      </c>
      <c r="H86" s="3">
        <f t="shared" si="1"/>
        <v>7.9999999999998295E-2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40782.71</v>
      </c>
      <c r="D87" s="2">
        <f>'PR-RAS'!E91</f>
        <v>42776.78</v>
      </c>
      <c r="E87" s="2">
        <v>0</v>
      </c>
      <c r="F87" s="2">
        <v>0</v>
      </c>
      <c r="G87" s="3">
        <f t="shared" si="0"/>
        <v>10864.919219999998</v>
      </c>
      <c r="H87" s="3">
        <f t="shared" si="1"/>
        <v>0.51000000000203727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10658.14</v>
      </c>
      <c r="D88" s="2">
        <f>'PR-RAS'!E92</f>
        <v>10969.97</v>
      </c>
      <c r="E88" s="2">
        <v>0</v>
      </c>
      <c r="F88" s="2">
        <v>0</v>
      </c>
      <c r="G88" s="3">
        <f t="shared" si="0"/>
        <v>2836.0329599999995</v>
      </c>
      <c r="H88" s="3">
        <f t="shared" si="1"/>
        <v>0.17000000000007276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30057.29</v>
      </c>
      <c r="D89" s="2">
        <f>'PR-RAS'!E93</f>
        <v>31293.88</v>
      </c>
      <c r="E89" s="2">
        <v>0</v>
      </c>
      <c r="F89" s="2">
        <v>0</v>
      </c>
      <c r="G89" s="3">
        <f t="shared" si="0"/>
        <v>8152.7644</v>
      </c>
      <c r="H89" s="3">
        <f t="shared" si="1"/>
        <v>0.40999999999985448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0.82</v>
      </c>
      <c r="E90" s="2">
        <v>0</v>
      </c>
      <c r="F90" s="2">
        <v>0</v>
      </c>
      <c r="G90" s="3">
        <f t="shared" si="0"/>
        <v>0.14595999999999998</v>
      </c>
      <c r="H90" s="3">
        <f t="shared" si="1"/>
        <v>0.18000000000000005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67.28</v>
      </c>
      <c r="D93" s="2">
        <f>'PR-RAS'!E97</f>
        <v>512.11</v>
      </c>
      <c r="E93" s="2">
        <v>0</v>
      </c>
      <c r="F93" s="2">
        <v>0</v>
      </c>
      <c r="G93" s="3">
        <f t="shared" si="0"/>
        <v>100.41799999999999</v>
      </c>
      <c r="H93" s="3">
        <f t="shared" si="1"/>
        <v>0.39000000000001478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73921.23</v>
      </c>
      <c r="D102" s="2">
        <f>'PR-RAS'!E106</f>
        <v>84124.54</v>
      </c>
      <c r="E102" s="2">
        <v>0</v>
      </c>
      <c r="F102" s="2">
        <v>0</v>
      </c>
      <c r="G102" s="3">
        <f t="shared" si="0"/>
        <v>24459.20131</v>
      </c>
      <c r="H102" s="3">
        <f t="shared" si="1"/>
        <v>0.69000000000232831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4428.1099999999997</v>
      </c>
      <c r="D103" s="2">
        <f>'PR-RAS'!E107</f>
        <v>4428.1099999999997</v>
      </c>
      <c r="E103" s="2">
        <v>0</v>
      </c>
      <c r="F103" s="2">
        <v>0</v>
      </c>
      <c r="G103" s="3">
        <f t="shared" si="0"/>
        <v>1355.0016599999997</v>
      </c>
      <c r="H103" s="3">
        <f t="shared" si="1"/>
        <v>0.21999999999934516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4428.1099999999997</v>
      </c>
      <c r="D107" s="2">
        <f>'PR-RAS'!E111</f>
        <v>4428.1099999999997</v>
      </c>
      <c r="E107" s="2">
        <v>0</v>
      </c>
      <c r="F107" s="2">
        <v>0</v>
      </c>
      <c r="G107" s="3">
        <f t="shared" si="0"/>
        <v>1408.1389799999997</v>
      </c>
      <c r="H107" s="3">
        <f t="shared" si="1"/>
        <v>0.21999999999934516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10328.01</v>
      </c>
      <c r="D108" s="2">
        <f>'PR-RAS'!E112</f>
        <v>30123.439999999999</v>
      </c>
      <c r="E108" s="2">
        <v>0</v>
      </c>
      <c r="F108" s="2">
        <v>0</v>
      </c>
      <c r="G108" s="3">
        <f t="shared" si="0"/>
        <v>7551.5132299999996</v>
      </c>
      <c r="H108" s="3">
        <f t="shared" si="1"/>
        <v>0.44999999999890861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178.85</v>
      </c>
      <c r="D110" s="2">
        <f>'PR-RAS'!E114</f>
        <v>0</v>
      </c>
      <c r="E110" s="2">
        <v>0</v>
      </c>
      <c r="F110" s="2">
        <v>0</v>
      </c>
      <c r="G110" s="3">
        <f t="shared" si="0"/>
        <v>19.49465</v>
      </c>
      <c r="H110" s="3">
        <f t="shared" si="1"/>
        <v>0.15000000000000568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1707.75</v>
      </c>
      <c r="D111" s="2">
        <f>'PR-RAS'!E115</f>
        <v>24303.53</v>
      </c>
      <c r="E111" s="2">
        <v>0</v>
      </c>
      <c r="F111" s="2">
        <v>0</v>
      </c>
      <c r="G111" s="3">
        <f t="shared" si="0"/>
        <v>5534.6291000000001</v>
      </c>
      <c r="H111" s="3">
        <f t="shared" si="1"/>
        <v>0.72000000000116415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8441.41</v>
      </c>
      <c r="D113" s="2">
        <f>'PR-RAS'!E117</f>
        <v>5819.91</v>
      </c>
      <c r="E113" s="2">
        <v>0</v>
      </c>
      <c r="F113" s="2">
        <v>0</v>
      </c>
      <c r="G113" s="3">
        <f t="shared" si="0"/>
        <v>2249.0977600000001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59165.11</v>
      </c>
      <c r="D116" s="2">
        <f>'PR-RAS'!E120</f>
        <v>49572.99</v>
      </c>
      <c r="E116" s="2">
        <v>0</v>
      </c>
      <c r="F116" s="2">
        <v>0</v>
      </c>
      <c r="G116" s="3">
        <f t="shared" si="0"/>
        <v>18205.77535</v>
      </c>
      <c r="H116" s="3">
        <f t="shared" si="1"/>
        <v>0.12000000000261934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11441.65</v>
      </c>
      <c r="D117" s="2">
        <f>'PR-RAS'!E121</f>
        <v>467.07</v>
      </c>
      <c r="E117" s="2">
        <v>0</v>
      </c>
      <c r="F117" s="2">
        <v>0</v>
      </c>
      <c r="G117" s="3">
        <f t="shared" si="0"/>
        <v>1435.5916399999999</v>
      </c>
      <c r="H117" s="3">
        <f t="shared" si="1"/>
        <v>0.42000000000035698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47723.46</v>
      </c>
      <c r="D118" s="2">
        <f>'PR-RAS'!E122</f>
        <v>49105.919999999998</v>
      </c>
      <c r="E118" s="2">
        <v>0</v>
      </c>
      <c r="F118" s="2">
        <v>0</v>
      </c>
      <c r="G118" s="3">
        <f t="shared" si="0"/>
        <v>17074.430100000001</v>
      </c>
      <c r="H118" s="3">
        <f t="shared" si="1"/>
        <v>0.54000000000087311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103323.53</v>
      </c>
      <c r="D121" s="2">
        <f>'PR-RAS'!E125</f>
        <v>0</v>
      </c>
      <c r="E121" s="2">
        <v>0</v>
      </c>
      <c r="F121" s="2">
        <v>0</v>
      </c>
      <c r="G121" s="3">
        <f t="shared" si="0"/>
        <v>12398.8236</v>
      </c>
      <c r="H121" s="3">
        <f t="shared" si="1"/>
        <v>0.47000000000116415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103323.53</v>
      </c>
      <c r="D125" s="2">
        <f>'PR-RAS'!E129</f>
        <v>0</v>
      </c>
      <c r="E125" s="2">
        <v>0</v>
      </c>
      <c r="F125" s="2">
        <v>0</v>
      </c>
      <c r="G125" s="3">
        <f t="shared" si="0"/>
        <v>12812.11772</v>
      </c>
      <c r="H125" s="3">
        <f t="shared" si="1"/>
        <v>0.47000000000116415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103323.53</v>
      </c>
      <c r="D127" s="2">
        <f>'PR-RAS'!E131</f>
        <v>0</v>
      </c>
      <c r="E127" s="2">
        <v>0</v>
      </c>
      <c r="F127" s="2">
        <v>0</v>
      </c>
      <c r="G127" s="3">
        <f t="shared" si="0"/>
        <v>13018.76478</v>
      </c>
      <c r="H127" s="3">
        <f t="shared" si="1"/>
        <v>0.47000000000116415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326.10000000000002</v>
      </c>
      <c r="D136" s="2">
        <f>'PR-RAS'!E140</f>
        <v>25876.92</v>
      </c>
      <c r="E136" s="2">
        <v>0</v>
      </c>
      <c r="F136" s="2">
        <v>0</v>
      </c>
      <c r="G136" s="3">
        <f t="shared" si="0"/>
        <v>7030.7919000000002</v>
      </c>
      <c r="H136" s="3">
        <f t="shared" si="1"/>
        <v>0.18000000000176897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14434.4</v>
      </c>
      <c r="E137" s="2">
        <v>0</v>
      </c>
      <c r="F137" s="2">
        <v>0</v>
      </c>
      <c r="G137" s="3">
        <f t="shared" si="0"/>
        <v>3926.1568000000002</v>
      </c>
      <c r="H137" s="3">
        <f t="shared" si="1"/>
        <v>0.3999999999996362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14434.4</v>
      </c>
      <c r="E146" s="2">
        <v>0</v>
      </c>
      <c r="F146" s="2">
        <v>0</v>
      </c>
      <c r="G146" s="3">
        <f t="shared" si="0"/>
        <v>4185.9759999999997</v>
      </c>
      <c r="H146" s="3">
        <f t="shared" si="1"/>
        <v>0.3999999999996362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326.10000000000002</v>
      </c>
      <c r="D147" s="2">
        <f>'PR-RAS'!E151</f>
        <v>11442.52</v>
      </c>
      <c r="E147" s="2">
        <v>0</v>
      </c>
      <c r="F147" s="2">
        <v>0</v>
      </c>
      <c r="G147" s="3">
        <f t="shared" si="0"/>
        <v>3388.8264399999998</v>
      </c>
      <c r="H147" s="3">
        <f t="shared" si="1"/>
        <v>0.57999999999958618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659852.89</v>
      </c>
      <c r="D148" s="2">
        <f>'PR-RAS'!E152</f>
        <v>843594.42</v>
      </c>
      <c r="E148" s="2">
        <v>0</v>
      </c>
      <c r="F148" s="2">
        <v>0</v>
      </c>
      <c r="G148" s="3">
        <f t="shared" si="0"/>
        <v>345015.13430999999</v>
      </c>
      <c r="H148" s="3">
        <f t="shared" si="1"/>
        <v>0.53000000002793968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173220.52</v>
      </c>
      <c r="D149" s="2">
        <f>'PR-RAS'!E153</f>
        <v>259183.00999999998</v>
      </c>
      <c r="E149" s="2">
        <v>0</v>
      </c>
      <c r="F149" s="2">
        <v>0</v>
      </c>
      <c r="G149" s="3">
        <f t="shared" si="0"/>
        <v>102354.80791999998</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148612.76999999999</v>
      </c>
      <c r="D150" s="2">
        <f>'PR-RAS'!E154</f>
        <v>219306.11</v>
      </c>
      <c r="E150" s="2">
        <v>0</v>
      </c>
      <c r="F150" s="2">
        <v>0</v>
      </c>
      <c r="G150" s="3">
        <f t="shared" si="0"/>
        <v>87496.523509999999</v>
      </c>
      <c r="H150" s="3">
        <f t="shared" si="1"/>
        <v>0.33999999999650754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148612.76999999999</v>
      </c>
      <c r="D151" s="2">
        <f>'PR-RAS'!E155</f>
        <v>219306.11</v>
      </c>
      <c r="E151" s="2">
        <v>0</v>
      </c>
      <c r="F151" s="2">
        <v>0</v>
      </c>
      <c r="G151" s="3">
        <f t="shared" si="0"/>
        <v>88083.748500000002</v>
      </c>
      <c r="H151" s="3">
        <f t="shared" si="1"/>
        <v>0.33999999999650754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2170</v>
      </c>
      <c r="D155" s="2">
        <f>'PR-RAS'!E159</f>
        <v>6264.53</v>
      </c>
      <c r="E155" s="2">
        <v>0</v>
      </c>
      <c r="F155" s="2">
        <v>0</v>
      </c>
      <c r="G155" s="3">
        <f t="shared" si="0"/>
        <v>2263.65524</v>
      </c>
      <c r="H155" s="3">
        <f t="shared" si="1"/>
        <v>0.47000000000025466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22437.75</v>
      </c>
      <c r="D156" s="2">
        <f>'PR-RAS'!E160</f>
        <v>33612.370000000003</v>
      </c>
      <c r="E156" s="2">
        <v>0</v>
      </c>
      <c r="F156" s="2">
        <v>0</v>
      </c>
      <c r="G156" s="3">
        <f t="shared" si="0"/>
        <v>13897.685950000001</v>
      </c>
      <c r="H156" s="3">
        <f t="shared" si="1"/>
        <v>0.62000000000261934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22437.75</v>
      </c>
      <c r="D158" s="2">
        <f>'PR-RAS'!E162</f>
        <v>33612.370000000003</v>
      </c>
      <c r="E158" s="2">
        <v>0</v>
      </c>
      <c r="F158" s="2">
        <v>0</v>
      </c>
      <c r="G158" s="3">
        <f t="shared" si="0"/>
        <v>14077.01093</v>
      </c>
      <c r="H158" s="3">
        <f t="shared" si="1"/>
        <v>0.62000000000261934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319315.43</v>
      </c>
      <c r="D160" s="2">
        <f>'PR-RAS'!E164</f>
        <v>390038.83000000007</v>
      </c>
      <c r="E160" s="2">
        <v>0</v>
      </c>
      <c r="F160" s="2">
        <v>0</v>
      </c>
      <c r="G160" s="3">
        <f t="shared" si="0"/>
        <v>174803.50131000002</v>
      </c>
      <c r="H160" s="3">
        <f t="shared" si="1"/>
        <v>0.59999999991850927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12586.59</v>
      </c>
      <c r="D161" s="2">
        <f>'PR-RAS'!E165</f>
        <v>13346.77</v>
      </c>
      <c r="E161" s="2">
        <v>0</v>
      </c>
      <c r="F161" s="2">
        <v>0</v>
      </c>
      <c r="G161" s="3">
        <f t="shared" si="0"/>
        <v>6284.8208000000013</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6368.55</v>
      </c>
      <c r="D162" s="2">
        <f>'PR-RAS'!E166</f>
        <v>6837.32</v>
      </c>
      <c r="E162" s="2">
        <v>0</v>
      </c>
      <c r="F162" s="2">
        <v>0</v>
      </c>
      <c r="G162" s="3">
        <f t="shared" si="0"/>
        <v>3226.9535900000001</v>
      </c>
      <c r="H162" s="3">
        <f t="shared" si="1"/>
        <v>0.76999999999952706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3182.54</v>
      </c>
      <c r="D163" s="2">
        <f>'PR-RAS'!E167</f>
        <v>3514.45</v>
      </c>
      <c r="E163" s="2">
        <v>0</v>
      </c>
      <c r="F163" s="2">
        <v>0</v>
      </c>
      <c r="G163" s="3">
        <f t="shared" si="0"/>
        <v>1654.2532799999999</v>
      </c>
      <c r="H163" s="3">
        <f t="shared" si="1"/>
        <v>0.90999999999985448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1475.5</v>
      </c>
      <c r="D164" s="2">
        <f>'PR-RAS'!E168</f>
        <v>1435</v>
      </c>
      <c r="E164" s="2">
        <v>0</v>
      </c>
      <c r="F164" s="2">
        <v>0</v>
      </c>
      <c r="G164" s="3">
        <f t="shared" si="0"/>
        <v>708.31650000000002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1560</v>
      </c>
      <c r="D165" s="2">
        <f>'PR-RAS'!E169</f>
        <v>1560</v>
      </c>
      <c r="E165" s="2">
        <v>0</v>
      </c>
      <c r="F165" s="2">
        <v>0</v>
      </c>
      <c r="G165" s="3">
        <f t="shared" si="0"/>
        <v>767.52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16061.42</v>
      </c>
      <c r="D166" s="2">
        <f>'PR-RAS'!E170</f>
        <v>18124.38</v>
      </c>
      <c r="E166" s="2">
        <v>0</v>
      </c>
      <c r="F166" s="2">
        <v>0</v>
      </c>
      <c r="G166" s="3">
        <f t="shared" si="0"/>
        <v>8631.1797000000006</v>
      </c>
      <c r="H166" s="3">
        <f t="shared" si="1"/>
        <v>0.80000000000109139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1141.93</v>
      </c>
      <c r="D167" s="2">
        <f>'PR-RAS'!E171</f>
        <v>2030.91</v>
      </c>
      <c r="E167" s="2">
        <v>0</v>
      </c>
      <c r="F167" s="2">
        <v>0</v>
      </c>
      <c r="G167" s="3">
        <f t="shared" si="0"/>
        <v>863.82249999999999</v>
      </c>
      <c r="H167" s="3">
        <f t="shared" si="1"/>
        <v>0.15999999999985448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12290.07</v>
      </c>
      <c r="D169" s="2">
        <f>'PR-RAS'!E173</f>
        <v>13986.45</v>
      </c>
      <c r="E169" s="2">
        <v>0</v>
      </c>
      <c r="F169" s="2">
        <v>0</v>
      </c>
      <c r="G169" s="3">
        <f t="shared" si="0"/>
        <v>6764.1789600000002</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1275.5899999999999</v>
      </c>
      <c r="D170" s="2">
        <f>'PR-RAS'!E174</f>
        <v>1051.29</v>
      </c>
      <c r="E170" s="2">
        <v>0</v>
      </c>
      <c r="F170" s="2">
        <v>0</v>
      </c>
      <c r="G170" s="3">
        <f t="shared" si="0"/>
        <v>570.91073000000006</v>
      </c>
      <c r="H170" s="3">
        <f t="shared" si="1"/>
        <v>0.70000000000004547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1353.83</v>
      </c>
      <c r="D171" s="2">
        <f>'PR-RAS'!E175</f>
        <v>1055.73</v>
      </c>
      <c r="E171" s="2">
        <v>0</v>
      </c>
      <c r="F171" s="2">
        <v>0</v>
      </c>
      <c r="G171" s="3">
        <f t="shared" si="0"/>
        <v>589.09930000000008</v>
      </c>
      <c r="H171" s="3">
        <f t="shared" si="1"/>
        <v>0.44000000000005457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216232.03</v>
      </c>
      <c r="D174" s="2">
        <f>'PR-RAS'!E178</f>
        <v>252552.65000000002</v>
      </c>
      <c r="E174" s="2">
        <v>0</v>
      </c>
      <c r="F174" s="2">
        <v>0</v>
      </c>
      <c r="G174" s="3">
        <f t="shared" si="0"/>
        <v>124791.35809000001</v>
      </c>
      <c r="H174" s="3">
        <f t="shared" si="1"/>
        <v>0.37999999997555278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4787.93</v>
      </c>
      <c r="D175" s="2">
        <f>'PR-RAS'!E179</f>
        <v>4964.8</v>
      </c>
      <c r="E175" s="2">
        <v>0</v>
      </c>
      <c r="F175" s="2">
        <v>0</v>
      </c>
      <c r="G175" s="3">
        <f t="shared" si="0"/>
        <v>2560.8502199999998</v>
      </c>
      <c r="H175" s="3">
        <f t="shared" si="1"/>
        <v>0.26999999999952706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42755.15</v>
      </c>
      <c r="D176" s="2">
        <f>'PR-RAS'!E180</f>
        <v>89606.52</v>
      </c>
      <c r="E176" s="2">
        <v>0</v>
      </c>
      <c r="F176" s="2">
        <v>0</v>
      </c>
      <c r="G176" s="3">
        <f t="shared" si="0"/>
        <v>38844.433249999995</v>
      </c>
      <c r="H176" s="3">
        <f t="shared" si="1"/>
        <v>0.62999999999738066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3622.95</v>
      </c>
      <c r="D177" s="2">
        <f>'PR-RAS'!E181</f>
        <v>8408.2999999999993</v>
      </c>
      <c r="E177" s="2">
        <v>0</v>
      </c>
      <c r="F177" s="2">
        <v>0</v>
      </c>
      <c r="G177" s="3">
        <f t="shared" si="0"/>
        <v>3597.3607999999995</v>
      </c>
      <c r="H177" s="3">
        <f t="shared" si="1"/>
        <v>0.3499999999994543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15496.63</v>
      </c>
      <c r="D178" s="2">
        <f>'PR-RAS'!E182</f>
        <v>14982.19</v>
      </c>
      <c r="E178" s="2">
        <v>0</v>
      </c>
      <c r="F178" s="2">
        <v>0</v>
      </c>
      <c r="G178" s="3">
        <f t="shared" si="0"/>
        <v>8046.5987699999996</v>
      </c>
      <c r="H178" s="3">
        <f t="shared" si="1"/>
        <v>0.56000000000130967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1650.08</v>
      </c>
      <c r="D179" s="2">
        <f>'PR-RAS'!E183</f>
        <v>1645.72</v>
      </c>
      <c r="E179" s="2">
        <v>0</v>
      </c>
      <c r="F179" s="2">
        <v>0</v>
      </c>
      <c r="G179" s="3">
        <f t="shared" si="0"/>
        <v>879.59055999999998</v>
      </c>
      <c r="H179" s="3">
        <f t="shared" si="1"/>
        <v>0.35999999999989996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4850</v>
      </c>
      <c r="D180" s="2">
        <f>'PR-RAS'!E184</f>
        <v>8795.58</v>
      </c>
      <c r="E180" s="2">
        <v>0</v>
      </c>
      <c r="F180" s="2">
        <v>0</v>
      </c>
      <c r="G180" s="3">
        <f t="shared" si="0"/>
        <v>4016.9676399999998</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138244.37</v>
      </c>
      <c r="D181" s="2">
        <f>'PR-RAS'!E185</f>
        <v>114103.75</v>
      </c>
      <c r="E181" s="2">
        <v>0</v>
      </c>
      <c r="F181" s="2">
        <v>0</v>
      </c>
      <c r="G181" s="3">
        <f t="shared" si="0"/>
        <v>65961.336599999995</v>
      </c>
      <c r="H181" s="3">
        <f t="shared" si="1"/>
        <v>0.61999999999534339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4824.92</v>
      </c>
      <c r="D183" s="2">
        <f>'PR-RAS'!E187</f>
        <v>10045.790000000001</v>
      </c>
      <c r="E183" s="2">
        <v>0</v>
      </c>
      <c r="F183" s="2">
        <v>0</v>
      </c>
      <c r="G183" s="3">
        <f t="shared" si="0"/>
        <v>4534.8029999999999</v>
      </c>
      <c r="H183" s="3">
        <f t="shared" si="1"/>
        <v>0.28999999999905413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74435.39</v>
      </c>
      <c r="D190" s="2">
        <f>'PR-RAS'!E194</f>
        <v>106015.03</v>
      </c>
      <c r="E190" s="2">
        <v>0</v>
      </c>
      <c r="F190" s="2">
        <v>0</v>
      </c>
      <c r="G190" s="3">
        <f t="shared" si="0"/>
        <v>54141.970050000004</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4649.41</v>
      </c>
      <c r="D191" s="2">
        <f>'PR-RAS'!E195</f>
        <v>9748.98</v>
      </c>
      <c r="E191" s="2">
        <v>0</v>
      </c>
      <c r="F191" s="2">
        <v>0</v>
      </c>
      <c r="G191" s="3">
        <f t="shared" si="0"/>
        <v>4588.0002999999997</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2905.77</v>
      </c>
      <c r="D192" s="2">
        <f>'PR-RAS'!E196</f>
        <v>2801.32</v>
      </c>
      <c r="E192" s="2">
        <v>0</v>
      </c>
      <c r="F192" s="2">
        <v>0</v>
      </c>
      <c r="G192" s="3">
        <f t="shared" si="0"/>
        <v>1625.1063099999999</v>
      </c>
      <c r="H192" s="3">
        <f t="shared" si="1"/>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2566.15</v>
      </c>
      <c r="D193" s="2">
        <f>'PR-RAS'!E197</f>
        <v>4065.71</v>
      </c>
      <c r="E193" s="2">
        <v>0</v>
      </c>
      <c r="F193" s="2">
        <v>0</v>
      </c>
      <c r="G193" s="3">
        <f t="shared" si="0"/>
        <v>2053.9334399999998</v>
      </c>
      <c r="H193" s="3">
        <f t="shared" si="1"/>
        <v>0.44000000000005457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1057.21</v>
      </c>
      <c r="D194" s="2">
        <f>'PR-RAS'!E198</f>
        <v>3057.21</v>
      </c>
      <c r="E194" s="2">
        <v>0</v>
      </c>
      <c r="F194" s="2">
        <v>0</v>
      </c>
      <c r="G194" s="3">
        <f t="shared" si="0"/>
        <v>1384.1245900000001</v>
      </c>
      <c r="H194" s="3">
        <f t="shared" si="1"/>
        <v>0.42000000000007276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3232.67</v>
      </c>
      <c r="D195" s="2">
        <f>'PR-RAS'!E199</f>
        <v>4035.31</v>
      </c>
      <c r="E195" s="2">
        <v>0</v>
      </c>
      <c r="F195" s="2">
        <v>0</v>
      </c>
      <c r="G195" s="3">
        <f t="shared" si="0"/>
        <v>2192.8382600000004</v>
      </c>
      <c r="H195" s="3">
        <f t="shared" si="1"/>
        <v>0.63999999999987267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218.36</v>
      </c>
      <c r="E196" s="2">
        <v>0</v>
      </c>
      <c r="F196" s="2">
        <v>0</v>
      </c>
      <c r="G196" s="3">
        <f t="shared" si="0"/>
        <v>85.16040000000001</v>
      </c>
      <c r="H196" s="3">
        <f t="shared" si="1"/>
        <v>0.36000000000001364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60024.18</v>
      </c>
      <c r="D197" s="2">
        <f>'PR-RAS'!E201</f>
        <v>82088.14</v>
      </c>
      <c r="E197" s="2">
        <v>0</v>
      </c>
      <c r="F197" s="2">
        <v>0</v>
      </c>
      <c r="G197" s="3">
        <f t="shared" si="0"/>
        <v>43943.290159999997</v>
      </c>
      <c r="H197" s="3">
        <f t="shared" si="1"/>
        <v>0.31999999999970896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4860.5499999999993</v>
      </c>
      <c r="D198" s="2">
        <f>'PR-RAS'!E202</f>
        <v>14621.51</v>
      </c>
      <c r="E198" s="2">
        <v>0</v>
      </c>
      <c r="F198" s="2">
        <v>0</v>
      </c>
      <c r="G198" s="3">
        <f t="shared" si="0"/>
        <v>6718.4032900000002</v>
      </c>
      <c r="H198" s="3">
        <f t="shared" si="1"/>
        <v>0.94000000000050932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1910.44</v>
      </c>
      <c r="D204" s="2">
        <f>'PR-RAS'!E208</f>
        <v>11870.7</v>
      </c>
      <c r="E204" s="2">
        <v>0</v>
      </c>
      <c r="F204" s="2">
        <v>0</v>
      </c>
      <c r="G204" s="3">
        <f t="shared" si="0"/>
        <v>5207.3235200000008</v>
      </c>
      <c r="H204" s="3">
        <f t="shared" si="1"/>
        <v>0.73999999999932697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1513.15</v>
      </c>
      <c r="D206" s="2">
        <f>'PR-RAS'!E210</f>
        <v>3822.67</v>
      </c>
      <c r="E206" s="2">
        <v>0</v>
      </c>
      <c r="F206" s="2">
        <v>0</v>
      </c>
      <c r="G206" s="3">
        <f t="shared" si="0"/>
        <v>1877.4904499999998</v>
      </c>
      <c r="H206" s="3">
        <f t="shared" si="1"/>
        <v>0.48000000000001819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397.29</v>
      </c>
      <c r="D207" s="2">
        <f>'PR-RAS'!E211</f>
        <v>8048.03</v>
      </c>
      <c r="E207" s="2">
        <v>0</v>
      </c>
      <c r="F207" s="2">
        <v>0</v>
      </c>
      <c r="G207" s="3">
        <f t="shared" si="0"/>
        <v>3397.6300999999994</v>
      </c>
      <c r="H207" s="3">
        <f t="shared" si="1"/>
        <v>0.31999999999976581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2950.1099999999997</v>
      </c>
      <c r="D212" s="2">
        <f>'PR-RAS'!E216</f>
        <v>2750.81</v>
      </c>
      <c r="E212" s="2">
        <v>0</v>
      </c>
      <c r="F212" s="2">
        <v>0</v>
      </c>
      <c r="G212" s="3">
        <f t="shared" si="0"/>
        <v>1783.3150299999998</v>
      </c>
      <c r="H212" s="3">
        <f t="shared" si="1"/>
        <v>0.29999999999972715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1886.56</v>
      </c>
      <c r="D213" s="2">
        <f>'PR-RAS'!E217</f>
        <v>2056.5</v>
      </c>
      <c r="E213" s="2">
        <v>0</v>
      </c>
      <c r="F213" s="2">
        <v>0</v>
      </c>
      <c r="G213" s="3">
        <f t="shared" si="0"/>
        <v>1271.90672</v>
      </c>
      <c r="H213" s="3">
        <f t="shared" si="1"/>
        <v>0.94000000000005457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1063.55</v>
      </c>
      <c r="D216" s="2">
        <f>'PR-RAS'!E220</f>
        <v>694.31</v>
      </c>
      <c r="E216" s="2">
        <v>0</v>
      </c>
      <c r="F216" s="2">
        <v>0</v>
      </c>
      <c r="G216" s="3">
        <f t="shared" si="0"/>
        <v>527.21654999999998</v>
      </c>
      <c r="H216" s="3">
        <f t="shared" si="1"/>
        <v>0.75999999999999091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53260.47</v>
      </c>
      <c r="D217" s="2">
        <f>'PR-RAS'!E221</f>
        <v>78692.13</v>
      </c>
      <c r="E217" s="2">
        <v>0</v>
      </c>
      <c r="F217" s="2">
        <v>0</v>
      </c>
      <c r="G217" s="3">
        <f t="shared" si="0"/>
        <v>45499.261680000003</v>
      </c>
      <c r="H217" s="3">
        <f t="shared" si="1"/>
        <v>0.60000000000582077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53260.47</v>
      </c>
      <c r="D221" s="2">
        <f>'PR-RAS'!E225</f>
        <v>78692.13</v>
      </c>
      <c r="E221" s="2">
        <v>0</v>
      </c>
      <c r="F221" s="2">
        <v>0</v>
      </c>
      <c r="G221" s="3">
        <f t="shared" si="0"/>
        <v>46341.840600000003</v>
      </c>
      <c r="H221" s="3">
        <f t="shared" si="1"/>
        <v>0.60000000000582077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48680.88</v>
      </c>
      <c r="D223" s="2">
        <f>'PR-RAS'!E227</f>
        <v>73318.740000000005</v>
      </c>
      <c r="E223" s="2">
        <v>0</v>
      </c>
      <c r="F223" s="2">
        <v>0</v>
      </c>
      <c r="G223" s="3">
        <f t="shared" si="0"/>
        <v>43360.675920000001</v>
      </c>
      <c r="H223" s="3">
        <f t="shared" si="1"/>
        <v>0.37999999999738066</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4579.59</v>
      </c>
      <c r="D224" s="2">
        <f>'PR-RAS'!E228</f>
        <v>5373.39</v>
      </c>
      <c r="E224" s="2">
        <v>0</v>
      </c>
      <c r="F224" s="2">
        <v>0</v>
      </c>
      <c r="G224" s="3">
        <f t="shared" si="0"/>
        <v>3417.78051</v>
      </c>
      <c r="H224" s="3">
        <f t="shared" si="1"/>
        <v>0.8000000000001819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16034.579999999998</v>
      </c>
      <c r="D226" s="2">
        <f>'PR-RAS'!E230</f>
        <v>19827.080000000002</v>
      </c>
      <c r="E226" s="2">
        <v>0</v>
      </c>
      <c r="F226" s="2">
        <v>0</v>
      </c>
      <c r="G226" s="3">
        <f t="shared" si="0"/>
        <v>12529.966500000002</v>
      </c>
      <c r="H226" s="3">
        <f t="shared" si="1"/>
        <v>0.50000000000363798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7099.94</v>
      </c>
      <c r="D233" s="2">
        <f>'PR-RAS'!E237</f>
        <v>8906.99</v>
      </c>
      <c r="E233" s="2">
        <v>0</v>
      </c>
      <c r="F233" s="2">
        <v>0</v>
      </c>
      <c r="G233" s="3">
        <f t="shared" si="0"/>
        <v>5780.0294400000002</v>
      </c>
      <c r="H233" s="3">
        <f t="shared" si="1"/>
        <v>7.0000000000618456E-2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7099.94</v>
      </c>
      <c r="D234" s="2">
        <f>'PR-RAS'!E238</f>
        <v>8906.99</v>
      </c>
      <c r="E234" s="2">
        <v>0</v>
      </c>
      <c r="F234" s="2">
        <v>0</v>
      </c>
      <c r="G234" s="3">
        <f t="shared" si="0"/>
        <v>5804.9433600000002</v>
      </c>
      <c r="H234" s="3">
        <f t="shared" si="1"/>
        <v>7.0000000000618456E-2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8934.64</v>
      </c>
      <c r="D242" s="2">
        <f>'PR-RAS'!E246</f>
        <v>10920.09</v>
      </c>
      <c r="E242" s="2">
        <v>0</v>
      </c>
      <c r="F242" s="2">
        <v>0</v>
      </c>
      <c r="G242" s="3">
        <f t="shared" si="0"/>
        <v>7416.7316199999996</v>
      </c>
      <c r="H242" s="3">
        <f t="shared" si="1"/>
        <v>0.4500000000007276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8934.64</v>
      </c>
      <c r="D243" s="2">
        <f>'PR-RAS'!E247</f>
        <v>10920.09</v>
      </c>
      <c r="E243" s="2">
        <v>0</v>
      </c>
      <c r="F243" s="2">
        <v>0</v>
      </c>
      <c r="G243" s="3">
        <f t="shared" si="0"/>
        <v>7447.5064400000001</v>
      </c>
      <c r="H243" s="3">
        <f t="shared" si="1"/>
        <v>0.4500000000007276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53528.539999999994</v>
      </c>
      <c r="D258" s="2">
        <f>'PR-RAS'!E262</f>
        <v>42490.03</v>
      </c>
      <c r="E258" s="2">
        <v>0</v>
      </c>
      <c r="F258" s="2">
        <v>0</v>
      </c>
      <c r="G258" s="3">
        <f t="shared" si="0"/>
        <v>35596.710199999994</v>
      </c>
      <c r="H258" s="3">
        <f t="shared" si="1"/>
        <v>0.49000000000523869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53528.539999999994</v>
      </c>
      <c r="D265" s="2">
        <f>'PR-RAS'!E269</f>
        <v>42490.03</v>
      </c>
      <c r="E265" s="2">
        <v>0</v>
      </c>
      <c r="F265" s="2">
        <v>0</v>
      </c>
      <c r="G265" s="3">
        <f t="shared" si="0"/>
        <v>36566.270399999994</v>
      </c>
      <c r="H265" s="3">
        <f t="shared" si="1"/>
        <v>0.49000000000523869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10180.59</v>
      </c>
      <c r="D266" s="2">
        <f>'PR-RAS'!E270</f>
        <v>8468.08</v>
      </c>
      <c r="E266" s="2">
        <v>0</v>
      </c>
      <c r="F266" s="2">
        <v>0</v>
      </c>
      <c r="G266" s="3">
        <f t="shared" si="0"/>
        <v>7185.9387500000003</v>
      </c>
      <c r="H266" s="3">
        <f t="shared" si="1"/>
        <v>0.48999999999978172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43347.95</v>
      </c>
      <c r="D267" s="2">
        <f>'PR-RAS'!E271</f>
        <v>34021.949999999997</v>
      </c>
      <c r="E267" s="2">
        <v>0</v>
      </c>
      <c r="F267" s="2">
        <v>0</v>
      </c>
      <c r="G267" s="3">
        <f t="shared" si="0"/>
        <v>29630.232099999997</v>
      </c>
      <c r="H267" s="3">
        <f t="shared" si="1"/>
        <v>0.10000000000582077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39632.800000000003</v>
      </c>
      <c r="D269" s="2">
        <f>'PR-RAS'!E273</f>
        <v>38741.83</v>
      </c>
      <c r="E269" s="2">
        <v>0</v>
      </c>
      <c r="F269" s="2">
        <v>0</v>
      </c>
      <c r="G269" s="3">
        <f t="shared" si="0"/>
        <v>31387.211280000003</v>
      </c>
      <c r="H269" s="3">
        <f t="shared" si="1"/>
        <v>0.36999999999534339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21302.21</v>
      </c>
      <c r="D270" s="2">
        <f>'PR-RAS'!E274</f>
        <v>32741.83</v>
      </c>
      <c r="E270" s="2">
        <v>0</v>
      </c>
      <c r="F270" s="2">
        <v>0</v>
      </c>
      <c r="G270" s="3">
        <f t="shared" si="0"/>
        <v>23345.39903</v>
      </c>
      <c r="H270" s="3">
        <f t="shared" si="1"/>
        <v>0.37999999999738066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21302.21</v>
      </c>
      <c r="D271" s="2">
        <f>'PR-RAS'!E275</f>
        <v>32741.83</v>
      </c>
      <c r="E271" s="2">
        <v>0</v>
      </c>
      <c r="F271" s="2">
        <v>0</v>
      </c>
      <c r="G271" s="3">
        <f t="shared" si="0"/>
        <v>23432.1849</v>
      </c>
      <c r="H271" s="3">
        <f t="shared" si="1"/>
        <v>0.37999999999738066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18330.59</v>
      </c>
      <c r="D274" s="2">
        <f>'PR-RAS'!E278</f>
        <v>6000</v>
      </c>
      <c r="E274" s="2">
        <v>0</v>
      </c>
      <c r="F274" s="2">
        <v>0</v>
      </c>
      <c r="G274" s="3">
        <f t="shared" si="0"/>
        <v>8280.2510700000003</v>
      </c>
      <c r="H274" s="3">
        <f t="shared" si="1"/>
        <v>0.40999999999985448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18330.59</v>
      </c>
      <c r="D275" s="2">
        <f>'PR-RAS'!E279</f>
        <v>6000</v>
      </c>
      <c r="E275" s="2">
        <v>0</v>
      </c>
      <c r="F275" s="2">
        <v>0</v>
      </c>
      <c r="G275" s="3">
        <f t="shared" ref="G275:G528" si="12">(B275/1000)*(C275*1+D275*2)</f>
        <v>8310.5816599999998</v>
      </c>
      <c r="H275" s="3">
        <f t="shared" ref="H275:H528" si="13">ABS(C275-ROUND(C275,0))+ABS(D275-ROUND(D275,0))</f>
        <v>0.40999999999985448</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659852.89</v>
      </c>
      <c r="D295" s="2">
        <f>'PR-RAS'!E299</f>
        <v>843594.42</v>
      </c>
      <c r="E295" s="2">
        <v>0</v>
      </c>
      <c r="F295" s="2">
        <v>0</v>
      </c>
      <c r="G295" s="3">
        <f t="shared" si="12"/>
        <v>690030.26861999999</v>
      </c>
      <c r="H295" s="3">
        <f t="shared" si="13"/>
        <v>0.53000000002793968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912969.59</v>
      </c>
      <c r="D296" s="2">
        <f>'PR-RAS'!E300</f>
        <v>1009463.83</v>
      </c>
      <c r="E296" s="2">
        <v>0</v>
      </c>
      <c r="F296" s="2">
        <v>0</v>
      </c>
      <c r="G296" s="3">
        <f t="shared" si="12"/>
        <v>864909.68874999997</v>
      </c>
      <c r="H296" s="3">
        <f t="shared" si="13"/>
        <v>0.58000000007450581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440147.31</v>
      </c>
      <c r="D298" s="2">
        <f>'PR-RAS'!E302</f>
        <v>809813.89</v>
      </c>
      <c r="E298" s="2">
        <v>0</v>
      </c>
      <c r="F298" s="2">
        <v>0</v>
      </c>
      <c r="G298" s="3">
        <f t="shared" si="12"/>
        <v>611753.20172999997</v>
      </c>
      <c r="H298" s="3">
        <f t="shared" si="13"/>
        <v>0.41999999998370185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98609.68</v>
      </c>
      <c r="D300" s="2">
        <f>'PR-RAS'!E304</f>
        <v>426821.34</v>
      </c>
      <c r="E300" s="2">
        <v>0</v>
      </c>
      <c r="F300" s="2">
        <v>0</v>
      </c>
      <c r="G300" s="3">
        <f t="shared" si="12"/>
        <v>284723.45564</v>
      </c>
      <c r="H300" s="3">
        <f t="shared" si="13"/>
        <v>0.66000000003259629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145720.44</v>
      </c>
      <c r="D303" s="2">
        <f>'PR-RAS'!E308</f>
        <v>37099.339999999997</v>
      </c>
      <c r="E303" s="2">
        <v>0</v>
      </c>
      <c r="F303" s="2">
        <v>0</v>
      </c>
      <c r="G303" s="3">
        <f t="shared" si="12"/>
        <v>66415.574240000002</v>
      </c>
      <c r="H303" s="3">
        <f t="shared" si="13"/>
        <v>0.77999999999883585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59716.05</v>
      </c>
      <c r="D304" s="2">
        <f>'PR-RAS'!E309</f>
        <v>37099.339999999997</v>
      </c>
      <c r="E304" s="2">
        <v>0</v>
      </c>
      <c r="F304" s="2">
        <v>0</v>
      </c>
      <c r="G304" s="3">
        <f t="shared" si="12"/>
        <v>40576.163189999992</v>
      </c>
      <c r="H304" s="3">
        <f t="shared" si="13"/>
        <v>0.38999999999941792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59716.05</v>
      </c>
      <c r="D305" s="2">
        <f>'PR-RAS'!E310</f>
        <v>37099.339999999997</v>
      </c>
      <c r="E305" s="2">
        <v>0</v>
      </c>
      <c r="F305" s="2">
        <v>0</v>
      </c>
      <c r="G305" s="3">
        <f t="shared" si="12"/>
        <v>40710.077919999996</v>
      </c>
      <c r="H305" s="3">
        <f t="shared" si="13"/>
        <v>0.38999999999941792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59716.05</v>
      </c>
      <c r="D306" s="2">
        <f>'PR-RAS'!E311</f>
        <v>37099.339999999997</v>
      </c>
      <c r="E306" s="2">
        <v>0</v>
      </c>
      <c r="F306" s="2">
        <v>0</v>
      </c>
      <c r="G306" s="3">
        <f t="shared" si="12"/>
        <v>40843.992649999993</v>
      </c>
      <c r="H306" s="3">
        <f t="shared" si="13"/>
        <v>0.38999999999941792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86004.39</v>
      </c>
      <c r="D316" s="2">
        <f>'PR-RAS'!E321</f>
        <v>0</v>
      </c>
      <c r="E316" s="2">
        <v>0</v>
      </c>
      <c r="F316" s="2">
        <v>0</v>
      </c>
      <c r="G316" s="3">
        <f t="shared" si="12"/>
        <v>27091.382850000002</v>
      </c>
      <c r="H316" s="3">
        <f t="shared" si="13"/>
        <v>0.38999999999941792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86004.39</v>
      </c>
      <c r="D317" s="2">
        <f>'PR-RAS'!E322</f>
        <v>0</v>
      </c>
      <c r="E317" s="2">
        <v>0</v>
      </c>
      <c r="F317" s="2">
        <v>0</v>
      </c>
      <c r="G317" s="3">
        <f t="shared" si="12"/>
        <v>27177.38724</v>
      </c>
      <c r="H317" s="3">
        <f t="shared" si="13"/>
        <v>0.38999999999941792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86004.39</v>
      </c>
      <c r="D319" s="2">
        <f>'PR-RAS'!E324</f>
        <v>0</v>
      </c>
      <c r="E319" s="2">
        <v>0</v>
      </c>
      <c r="F319" s="2">
        <v>0</v>
      </c>
      <c r="G319" s="3">
        <f t="shared" si="12"/>
        <v>27349.39602</v>
      </c>
      <c r="H319" s="3">
        <f t="shared" si="13"/>
        <v>0.38999999999941792</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1237145.5000000002</v>
      </c>
      <c r="D355" s="2">
        <f>'PR-RAS'!E360</f>
        <v>1539721.49</v>
      </c>
      <c r="E355" s="2">
        <v>0</v>
      </c>
      <c r="F355" s="2">
        <v>0</v>
      </c>
      <c r="G355" s="3">
        <f t="shared" si="12"/>
        <v>1528072.32192</v>
      </c>
      <c r="H355" s="3">
        <f t="shared" si="13"/>
        <v>0.98999999975785613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53073</v>
      </c>
      <c r="E356" s="2">
        <v>0</v>
      </c>
      <c r="F356" s="2">
        <v>0</v>
      </c>
      <c r="G356" s="3">
        <f t="shared" si="12"/>
        <v>37681.83</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53073</v>
      </c>
      <c r="E357" s="2">
        <v>0</v>
      </c>
      <c r="F357" s="2">
        <v>0</v>
      </c>
      <c r="G357" s="3">
        <f t="shared" si="12"/>
        <v>37787.975999999995</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53073</v>
      </c>
      <c r="E358" s="2">
        <v>0</v>
      </c>
      <c r="F358" s="2">
        <v>0</v>
      </c>
      <c r="G358" s="3">
        <f t="shared" si="12"/>
        <v>37894.121999999996</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1187336.4200000002</v>
      </c>
      <c r="D368" s="2">
        <f>'PR-RAS'!E373</f>
        <v>1420954.71</v>
      </c>
      <c r="E368" s="2">
        <v>0</v>
      </c>
      <c r="F368" s="2">
        <v>0</v>
      </c>
      <c r="G368" s="3">
        <f t="shared" si="12"/>
        <v>1478733.2232799998</v>
      </c>
      <c r="H368" s="3">
        <f t="shared" si="13"/>
        <v>0.71000000019557774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1143321.55</v>
      </c>
      <c r="D369" s="2">
        <f>'PR-RAS'!E374</f>
        <v>1219208.76</v>
      </c>
      <c r="E369" s="2">
        <v>0</v>
      </c>
      <c r="F369" s="2">
        <v>0</v>
      </c>
      <c r="G369" s="3">
        <f t="shared" si="12"/>
        <v>1318079.9777600002</v>
      </c>
      <c r="H369" s="3">
        <f t="shared" si="13"/>
        <v>0.68999999994412065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36565.230000000003</v>
      </c>
      <c r="E371" s="2">
        <v>0</v>
      </c>
      <c r="F371" s="2">
        <v>0</v>
      </c>
      <c r="G371" s="3">
        <f t="shared" si="12"/>
        <v>27058.270200000003</v>
      </c>
      <c r="H371" s="3">
        <f t="shared" si="13"/>
        <v>0.23000000000320142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662168.01</v>
      </c>
      <c r="D372" s="2">
        <f>'PR-RAS'!E377</f>
        <v>69485.13</v>
      </c>
      <c r="E372" s="2">
        <v>0</v>
      </c>
      <c r="F372" s="2">
        <v>0</v>
      </c>
      <c r="G372" s="3">
        <f t="shared" si="12"/>
        <v>297222.29817000002</v>
      </c>
      <c r="H372" s="3">
        <f t="shared" si="13"/>
        <v>0.14000000001396984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481153.54</v>
      </c>
      <c r="D373" s="2">
        <f>'PR-RAS'!E378</f>
        <v>1113158.3999999999</v>
      </c>
      <c r="E373" s="2">
        <v>0</v>
      </c>
      <c r="F373" s="2">
        <v>0</v>
      </c>
      <c r="G373" s="3">
        <f t="shared" si="12"/>
        <v>1007178.9664799999</v>
      </c>
      <c r="H373" s="3">
        <f t="shared" si="13"/>
        <v>0.8599999999278225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15429.869999999999</v>
      </c>
      <c r="D374" s="2">
        <f>'PR-RAS'!E379</f>
        <v>182245.95</v>
      </c>
      <c r="E374" s="2">
        <v>0</v>
      </c>
      <c r="F374" s="2">
        <v>0</v>
      </c>
      <c r="G374" s="3">
        <f t="shared" si="12"/>
        <v>141710.82021000001</v>
      </c>
      <c r="H374" s="3">
        <f t="shared" si="13"/>
        <v>0.1799999999893771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2495.5</v>
      </c>
      <c r="D375" s="2">
        <f>'PR-RAS'!E380</f>
        <v>219.99</v>
      </c>
      <c r="E375" s="2">
        <v>0</v>
      </c>
      <c r="F375" s="2">
        <v>0</v>
      </c>
      <c r="G375" s="3">
        <f t="shared" si="12"/>
        <v>1097.86952</v>
      </c>
      <c r="H375" s="3">
        <f t="shared" si="13"/>
        <v>0.50999999999999091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1573.06</v>
      </c>
      <c r="D376" s="2">
        <f>'PR-RAS'!E381</f>
        <v>2483.58</v>
      </c>
      <c r="E376" s="2">
        <v>0</v>
      </c>
      <c r="F376" s="2">
        <v>0</v>
      </c>
      <c r="G376" s="3">
        <f t="shared" si="12"/>
        <v>2452.5824999999995</v>
      </c>
      <c r="H376" s="3">
        <f t="shared" si="13"/>
        <v>0.48000000000001819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1631.25</v>
      </c>
      <c r="E377" s="2">
        <v>0</v>
      </c>
      <c r="F377" s="2">
        <v>0</v>
      </c>
      <c r="G377" s="3">
        <f t="shared" si="12"/>
        <v>1226.7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177911.13</v>
      </c>
      <c r="E378" s="2">
        <v>0</v>
      </c>
      <c r="F378" s="2">
        <v>0</v>
      </c>
      <c r="G378" s="3">
        <f t="shared" si="12"/>
        <v>134144.99202000001</v>
      </c>
      <c r="H378" s="3">
        <f t="shared" si="13"/>
        <v>0.13000000000465661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11361.31</v>
      </c>
      <c r="D381" s="2">
        <f>'PR-RAS'!E386</f>
        <v>0</v>
      </c>
      <c r="E381" s="2">
        <v>0</v>
      </c>
      <c r="F381" s="2">
        <v>0</v>
      </c>
      <c r="G381" s="3">
        <f t="shared" si="12"/>
        <v>4317.2978000000003</v>
      </c>
      <c r="H381" s="3">
        <f t="shared" si="13"/>
        <v>0.30999999999949068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28585</v>
      </c>
      <c r="D396" s="2">
        <f>'PR-RAS'!E401</f>
        <v>19500</v>
      </c>
      <c r="E396" s="2">
        <v>0</v>
      </c>
      <c r="F396" s="2">
        <v>0</v>
      </c>
      <c r="G396" s="3">
        <f t="shared" si="12"/>
        <v>26696.075000000001</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23710</v>
      </c>
      <c r="D398" s="2">
        <f>'PR-RAS'!E403</f>
        <v>0</v>
      </c>
      <c r="E398" s="2">
        <v>0</v>
      </c>
      <c r="F398" s="2">
        <v>0</v>
      </c>
      <c r="G398" s="3">
        <f t="shared" si="12"/>
        <v>9412.8700000000008</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4875</v>
      </c>
      <c r="D399" s="2">
        <f>'PR-RAS'!E404</f>
        <v>19500</v>
      </c>
      <c r="E399" s="2">
        <v>0</v>
      </c>
      <c r="F399" s="2">
        <v>0</v>
      </c>
      <c r="G399" s="3">
        <f t="shared" si="12"/>
        <v>17462.25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49809.08</v>
      </c>
      <c r="D407" s="2">
        <f>'PR-RAS'!E412</f>
        <v>65693.78</v>
      </c>
      <c r="E407" s="2">
        <v>0</v>
      </c>
      <c r="F407" s="2">
        <v>0</v>
      </c>
      <c r="G407" s="3">
        <f t="shared" si="12"/>
        <v>73565.835840000014</v>
      </c>
      <c r="H407" s="3">
        <f t="shared" si="13"/>
        <v>0.30000000000291038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49809.08</v>
      </c>
      <c r="D408" s="2">
        <f>'PR-RAS'!E413</f>
        <v>65693.78</v>
      </c>
      <c r="E408" s="2">
        <v>0</v>
      </c>
      <c r="F408" s="2">
        <v>0</v>
      </c>
      <c r="G408" s="3">
        <f t="shared" si="12"/>
        <v>73747.032479999994</v>
      </c>
      <c r="H408" s="3">
        <f t="shared" si="13"/>
        <v>0.30000000000291038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1091425.0600000003</v>
      </c>
      <c r="D413" s="2">
        <f>'PR-RAS'!E418</f>
        <v>1502622.15</v>
      </c>
      <c r="E413" s="2">
        <v>0</v>
      </c>
      <c r="F413" s="2">
        <v>0</v>
      </c>
      <c r="G413" s="3">
        <f t="shared" si="12"/>
        <v>1687827.7763199999</v>
      </c>
      <c r="H413" s="3">
        <f t="shared" si="13"/>
        <v>0.21000000019557774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546314.1</v>
      </c>
      <c r="D415" s="2">
        <f>'PR-RAS'!E420</f>
        <v>1098488.22</v>
      </c>
      <c r="E415" s="2">
        <v>0</v>
      </c>
      <c r="F415" s="2">
        <v>0</v>
      </c>
      <c r="G415" s="3">
        <f t="shared" si="12"/>
        <v>1135722.2835599999</v>
      </c>
      <c r="H415" s="3">
        <f t="shared" si="13"/>
        <v>0.31999999994877726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86098.7</v>
      </c>
      <c r="D416" s="2">
        <f>'PR-RAS'!E421</f>
        <v>29850.37</v>
      </c>
      <c r="E416" s="2">
        <v>0</v>
      </c>
      <c r="F416" s="2">
        <v>0</v>
      </c>
      <c r="G416" s="3">
        <f t="shared" si="12"/>
        <v>60506.767599999999</v>
      </c>
      <c r="H416" s="3">
        <f t="shared" si="13"/>
        <v>0.67000000000189175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1718542.92</v>
      </c>
      <c r="D417" s="2">
        <f>'PR-RAS'!E422</f>
        <v>1890157.59</v>
      </c>
      <c r="E417" s="2">
        <v>0</v>
      </c>
      <c r="F417" s="2">
        <v>0</v>
      </c>
      <c r="G417" s="3">
        <f t="shared" si="12"/>
        <v>2287524.9696</v>
      </c>
      <c r="H417" s="3">
        <f t="shared" si="13"/>
        <v>0.48999999999068677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1896998.3900000001</v>
      </c>
      <c r="D418" s="2">
        <f>'PR-RAS'!E423</f>
        <v>2383315.91</v>
      </c>
      <c r="E418" s="2">
        <v>0</v>
      </c>
      <c r="F418" s="2">
        <v>0</v>
      </c>
      <c r="G418" s="3">
        <f t="shared" si="12"/>
        <v>2778733.7975700004</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178455.4700000002</v>
      </c>
      <c r="D420" s="2">
        <f>'PR-RAS'!E425</f>
        <v>493158.32000000007</v>
      </c>
      <c r="E420" s="2">
        <v>0</v>
      </c>
      <c r="F420" s="2">
        <v>0</v>
      </c>
      <c r="G420" s="3">
        <f t="shared" si="12"/>
        <v>488039.51409000013</v>
      </c>
      <c r="H420" s="3">
        <f t="shared" si="13"/>
        <v>0.79000000027008355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106166.78999999998</v>
      </c>
      <c r="D422" s="2">
        <f>'PR-RAS'!E427</f>
        <v>288674.32999999996</v>
      </c>
      <c r="E422" s="2">
        <v>0</v>
      </c>
      <c r="F422" s="2">
        <v>0</v>
      </c>
      <c r="G422" s="3">
        <f t="shared" si="12"/>
        <v>287760.00444999995</v>
      </c>
      <c r="H422" s="3">
        <f t="shared" si="13"/>
        <v>0.53999999997904524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184708.38</v>
      </c>
      <c r="D423" s="2">
        <f>'PR-RAS'!E428</f>
        <v>456671.71</v>
      </c>
      <c r="E423" s="2">
        <v>0</v>
      </c>
      <c r="F423" s="2">
        <v>0</v>
      </c>
      <c r="G423" s="3">
        <f t="shared" si="12"/>
        <v>463377.85960000003</v>
      </c>
      <c r="H423" s="3">
        <f t="shared" si="13"/>
        <v>0.66999999998370185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183385.46</v>
      </c>
      <c r="D424" s="2">
        <f>'PR-RAS'!E430</f>
        <v>441845.56</v>
      </c>
      <c r="E424" s="2">
        <v>0</v>
      </c>
      <c r="F424" s="2">
        <v>0</v>
      </c>
      <c r="G424" s="3">
        <f t="shared" si="12"/>
        <v>451373.39334000001</v>
      </c>
      <c r="H424" s="3">
        <f t="shared" si="13"/>
        <v>0.89999999999417923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183385.46</v>
      </c>
      <c r="D485" s="2">
        <f>'PR-RAS'!E491</f>
        <v>441845.56</v>
      </c>
      <c r="E485" s="2">
        <v>0</v>
      </c>
      <c r="F485" s="2">
        <v>0</v>
      </c>
      <c r="G485" s="3">
        <f t="shared" si="12"/>
        <v>516465.06472000002</v>
      </c>
      <c r="H485" s="3">
        <f t="shared" si="13"/>
        <v>0.89999999999417923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40000</v>
      </c>
      <c r="D491" s="2">
        <f>'PR-RAS'!E497</f>
        <v>185231.02</v>
      </c>
      <c r="E491" s="2">
        <v>0</v>
      </c>
      <c r="F491" s="2">
        <v>0</v>
      </c>
      <c r="G491" s="3">
        <f t="shared" si="12"/>
        <v>201126.39959999998</v>
      </c>
      <c r="H491" s="3">
        <f t="shared" si="13"/>
        <v>1.9999999989522621E-2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40000</v>
      </c>
      <c r="D492" s="2">
        <f>'PR-RAS'!E498</f>
        <v>185231.02</v>
      </c>
      <c r="E492" s="2">
        <v>0</v>
      </c>
      <c r="F492" s="2">
        <v>0</v>
      </c>
      <c r="G492" s="3">
        <f t="shared" si="12"/>
        <v>201536.86163999999</v>
      </c>
      <c r="H492" s="3">
        <f t="shared" si="13"/>
        <v>1.9999999989522621E-2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143385.46</v>
      </c>
      <c r="D496" s="2">
        <f>'PR-RAS'!E502</f>
        <v>256614.54</v>
      </c>
      <c r="E496" s="2">
        <v>0</v>
      </c>
      <c r="F496" s="2">
        <v>0</v>
      </c>
      <c r="G496" s="3">
        <f t="shared" si="12"/>
        <v>325024.1973</v>
      </c>
      <c r="H496" s="3">
        <f t="shared" si="13"/>
        <v>0.91999999998370185</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143385.46</v>
      </c>
      <c r="D497" s="2">
        <f>'PR-RAS'!E503</f>
        <v>256614.54</v>
      </c>
      <c r="E497" s="2">
        <v>0</v>
      </c>
      <c r="F497" s="2">
        <v>0</v>
      </c>
      <c r="G497" s="3">
        <f t="shared" si="12"/>
        <v>325680.81184000004</v>
      </c>
      <c r="H497" s="3">
        <f t="shared" si="13"/>
        <v>0.91999999998370185</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44463.78</v>
      </c>
      <c r="D529" s="2">
        <f>'PR-RAS'!E535</f>
        <v>74073.440000000017</v>
      </c>
      <c r="E529" s="2">
        <v>0</v>
      </c>
      <c r="F529" s="2">
        <v>0</v>
      </c>
      <c r="G529" s="3">
        <f t="shared" ref="G529:G836" si="14">(B529/1000)*(C529*1+D529*2)</f>
        <v>101698.42848000002</v>
      </c>
      <c r="H529" s="3">
        <f t="shared" ref="H529:H836" si="15">ABS(C529-ROUND(C529,0))+ABS(D529-ROUND(D529,0))</f>
        <v>0.66000000001804437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2654.46</v>
      </c>
      <c r="D530" s="2">
        <f>'PR-RAS'!E536</f>
        <v>2654.46</v>
      </c>
      <c r="E530" s="2">
        <v>0</v>
      </c>
      <c r="F530" s="2">
        <v>0</v>
      </c>
      <c r="G530" s="3">
        <f t="shared" si="14"/>
        <v>4212.6280200000001</v>
      </c>
      <c r="H530" s="3">
        <f t="shared" si="15"/>
        <v>0.92000000000007276</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2654.46</v>
      </c>
      <c r="D536" s="2">
        <f>'PR-RAS'!E542</f>
        <v>2654.46</v>
      </c>
      <c r="E536" s="2">
        <v>0</v>
      </c>
      <c r="F536" s="2">
        <v>0</v>
      </c>
      <c r="G536" s="3">
        <f t="shared" si="14"/>
        <v>4260.4083000000001</v>
      </c>
      <c r="H536" s="3">
        <f t="shared" si="15"/>
        <v>0.92000000000007276</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2654.46</v>
      </c>
      <c r="D537" s="2">
        <f>'PR-RAS'!E543</f>
        <v>2654.46</v>
      </c>
      <c r="E537" s="2">
        <v>0</v>
      </c>
      <c r="F537" s="2">
        <v>0</v>
      </c>
      <c r="G537" s="3">
        <f t="shared" si="14"/>
        <v>4268.3716800000002</v>
      </c>
      <c r="H537" s="3">
        <f t="shared" si="15"/>
        <v>0.92000000000007276</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4.21</v>
      </c>
      <c r="D578" s="2">
        <f>'PR-RAS'!E584</f>
        <v>0</v>
      </c>
      <c r="E578" s="2">
        <v>0</v>
      </c>
      <c r="F578" s="2">
        <v>0</v>
      </c>
      <c r="G578" s="3">
        <f t="shared" si="14"/>
        <v>2.4291699999999996</v>
      </c>
      <c r="H578" s="3">
        <f t="shared" si="15"/>
        <v>0.20999999999999996</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4.21</v>
      </c>
      <c r="D583" s="2">
        <f>'PR-RAS'!E589</f>
        <v>0</v>
      </c>
      <c r="E583" s="2">
        <v>0</v>
      </c>
      <c r="F583" s="2">
        <v>0</v>
      </c>
      <c r="G583" s="3">
        <f t="shared" si="14"/>
        <v>2.4502199999999998</v>
      </c>
      <c r="H583" s="3">
        <f t="shared" si="15"/>
        <v>0.20999999999999996</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4.21</v>
      </c>
      <c r="D584" s="2">
        <f>'PR-RAS'!E590</f>
        <v>0</v>
      </c>
      <c r="E584" s="2">
        <v>0</v>
      </c>
      <c r="F584" s="2">
        <v>0</v>
      </c>
      <c r="G584" s="3">
        <f t="shared" si="14"/>
        <v>2.4544299999999999</v>
      </c>
      <c r="H584" s="3">
        <f t="shared" si="15"/>
        <v>0.20999999999999996</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41805.11</v>
      </c>
      <c r="D591" s="2">
        <f>'PR-RAS'!E597</f>
        <v>71418.98000000001</v>
      </c>
      <c r="E591" s="2">
        <v>0</v>
      </c>
      <c r="F591" s="2">
        <v>0</v>
      </c>
      <c r="G591" s="3">
        <f t="shared" si="14"/>
        <v>108939.41129999999</v>
      </c>
      <c r="H591" s="3">
        <f t="shared" si="15"/>
        <v>0.1299999999901047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37083.75</v>
      </c>
      <c r="D597" s="2">
        <f>'PR-RAS'!E603</f>
        <v>51418.94</v>
      </c>
      <c r="E597" s="2">
        <v>0</v>
      </c>
      <c r="F597" s="2">
        <v>0</v>
      </c>
      <c r="G597" s="3">
        <f t="shared" si="14"/>
        <v>83393.29148</v>
      </c>
      <c r="H597" s="3">
        <f t="shared" si="15"/>
        <v>0.30999999999767169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37083.75</v>
      </c>
      <c r="D598" s="2">
        <f>'PR-RAS'!E604</f>
        <v>51418.94</v>
      </c>
      <c r="E598" s="2">
        <v>0</v>
      </c>
      <c r="F598" s="2">
        <v>0</v>
      </c>
      <c r="G598" s="3">
        <f t="shared" si="14"/>
        <v>83533.213109999997</v>
      </c>
      <c r="H598" s="3">
        <f t="shared" si="15"/>
        <v>0.30999999999767169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20000.04</v>
      </c>
      <c r="E603" s="2">
        <v>0</v>
      </c>
      <c r="F603" s="2">
        <v>0</v>
      </c>
      <c r="G603" s="3">
        <f t="shared" si="14"/>
        <v>24080.048159999998</v>
      </c>
      <c r="H603" s="3">
        <f t="shared" si="15"/>
        <v>4.0000000000873115E-2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20000.04</v>
      </c>
      <c r="E604" s="2">
        <v>0</v>
      </c>
      <c r="F604" s="2">
        <v>0</v>
      </c>
      <c r="G604" s="3">
        <f t="shared" si="14"/>
        <v>24120.04824</v>
      </c>
      <c r="H604" s="3">
        <f t="shared" si="15"/>
        <v>4.0000000000873115E-2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4721.3599999999997</v>
      </c>
      <c r="D615" s="2">
        <f>'PR-RAS'!E621</f>
        <v>0</v>
      </c>
      <c r="E615" s="2">
        <v>0</v>
      </c>
      <c r="F615" s="2">
        <v>0</v>
      </c>
      <c r="G615" s="3">
        <f t="shared" si="14"/>
        <v>2898.9150399999999</v>
      </c>
      <c r="H615" s="3">
        <f t="shared" si="15"/>
        <v>0.35999999999967258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4721.3599999999997</v>
      </c>
      <c r="D616" s="2">
        <f>'PR-RAS'!E622</f>
        <v>0</v>
      </c>
      <c r="E616" s="2">
        <v>0</v>
      </c>
      <c r="F616" s="2">
        <v>0</v>
      </c>
      <c r="G616" s="3">
        <f t="shared" si="14"/>
        <v>2903.6363999999999</v>
      </c>
      <c r="H616" s="3">
        <f t="shared" si="15"/>
        <v>0.35999999999967258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138921.68</v>
      </c>
      <c r="D633" s="2">
        <f>'PR-RAS'!E639</f>
        <v>367772.12</v>
      </c>
      <c r="E633" s="2">
        <v>0</v>
      </c>
      <c r="F633" s="2">
        <v>0</v>
      </c>
      <c r="G633" s="3">
        <f t="shared" si="14"/>
        <v>552662.46143999998</v>
      </c>
      <c r="H633" s="3">
        <f t="shared" si="15"/>
        <v>0.44000000000232831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145708.29</v>
      </c>
      <c r="D635" s="2">
        <f>'PR-RAS'!E641</f>
        <v>284629.96999999997</v>
      </c>
      <c r="E635" s="2">
        <v>0</v>
      </c>
      <c r="F635" s="2">
        <v>0</v>
      </c>
      <c r="G635" s="3">
        <f t="shared" si="14"/>
        <v>453289.85781999998</v>
      </c>
      <c r="H635" s="3">
        <f t="shared" si="15"/>
        <v>0.32000000003608875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1901928.38</v>
      </c>
      <c r="D637" s="2">
        <f>'PR-RAS'!E643</f>
        <v>2332003.15</v>
      </c>
      <c r="E637" s="2">
        <v>0</v>
      </c>
      <c r="F637" s="2">
        <v>0</v>
      </c>
      <c r="G637" s="3">
        <f t="shared" si="14"/>
        <v>4175934.4564799997</v>
      </c>
      <c r="H637" s="3">
        <f t="shared" si="15"/>
        <v>0.52999999979510903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1941462.1700000002</v>
      </c>
      <c r="D638" s="2">
        <f>'PR-RAS'!E644</f>
        <v>2457389.35</v>
      </c>
      <c r="E638" s="2">
        <v>0</v>
      </c>
      <c r="F638" s="2">
        <v>0</v>
      </c>
      <c r="G638" s="3">
        <f t="shared" si="14"/>
        <v>4367425.4341900004</v>
      </c>
      <c r="H638" s="3">
        <f t="shared" si="15"/>
        <v>0.5200000002514571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39533.79000000027</v>
      </c>
      <c r="D640" s="2">
        <f>'PR-RAS'!E646</f>
        <v>125386.20000000019</v>
      </c>
      <c r="E640" s="2">
        <v>0</v>
      </c>
      <c r="F640" s="2">
        <v>0</v>
      </c>
      <c r="G640" s="3">
        <f t="shared" si="14"/>
        <v>185505.65541000041</v>
      </c>
      <c r="H640" s="3">
        <f t="shared" si="15"/>
        <v>0.40999999991618097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39541.500000000029</v>
      </c>
      <c r="D641" s="2">
        <f>'PR-RAS'!E647</f>
        <v>0</v>
      </c>
      <c r="E641" s="2">
        <v>0</v>
      </c>
      <c r="F641" s="2">
        <v>0</v>
      </c>
      <c r="G641" s="3">
        <f t="shared" si="14"/>
        <v>25306.560000000019</v>
      </c>
      <c r="H641" s="3">
        <f t="shared" si="15"/>
        <v>0.49999999997089617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4044.359999999986</v>
      </c>
      <c r="E642" s="2">
        <v>0</v>
      </c>
      <c r="F642" s="2">
        <v>0</v>
      </c>
      <c r="G642" s="3">
        <f t="shared" si="14"/>
        <v>5184.869519999982</v>
      </c>
      <c r="H642" s="3">
        <f t="shared" si="15"/>
        <v>0.35999999998603016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7.7099999997590203</v>
      </c>
      <c r="D643" s="2">
        <f>'PR-RAS'!E649</f>
        <v>0</v>
      </c>
      <c r="E643" s="2">
        <v>0</v>
      </c>
      <c r="F643" s="2">
        <v>0</v>
      </c>
      <c r="G643" s="3">
        <f t="shared" si="14"/>
        <v>4.9498199998452908</v>
      </c>
      <c r="H643" s="3">
        <f t="shared" si="15"/>
        <v>0.29000000024097972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129430.56000000017</v>
      </c>
      <c r="E644" s="2">
        <v>0</v>
      </c>
      <c r="F644" s="2">
        <v>0</v>
      </c>
      <c r="G644" s="3">
        <f t="shared" si="14"/>
        <v>166447.70016000021</v>
      </c>
      <c r="H644" s="3">
        <f t="shared" si="15"/>
        <v>0.43999999982770532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105.36</v>
      </c>
      <c r="D645" s="2">
        <f>'PR-RAS'!E651</f>
        <v>93.91</v>
      </c>
      <c r="E645" s="2">
        <v>0</v>
      </c>
      <c r="F645" s="2">
        <v>0</v>
      </c>
      <c r="G645" s="3">
        <f t="shared" si="14"/>
        <v>188.80792</v>
      </c>
      <c r="H645" s="3">
        <f t="shared" si="15"/>
        <v>0.45000000000000284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86706.64</v>
      </c>
      <c r="D646" s="2">
        <f>'PR-RAS'!E653</f>
        <v>236601.98</v>
      </c>
      <c r="E646" s="2">
        <v>0</v>
      </c>
      <c r="F646" s="2">
        <v>0</v>
      </c>
      <c r="G646" s="3">
        <f t="shared" si="14"/>
        <v>361142.337</v>
      </c>
      <c r="H646" s="3">
        <f t="shared" si="15"/>
        <v>0.3799999999901047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1749909.1</v>
      </c>
      <c r="D647" s="2">
        <f>'PR-RAS'!E654</f>
        <v>2001874.92</v>
      </c>
      <c r="E647" s="2">
        <v>0</v>
      </c>
      <c r="F647" s="2">
        <v>0</v>
      </c>
      <c r="G647" s="3">
        <f t="shared" si="14"/>
        <v>3716863.6752399998</v>
      </c>
      <c r="H647" s="3">
        <f t="shared" si="15"/>
        <v>0.18000000016763806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1600013.76</v>
      </c>
      <c r="D648" s="2">
        <f>'PR-RAS'!E655</f>
        <v>2077684.83</v>
      </c>
      <c r="E648" s="2">
        <v>0</v>
      </c>
      <c r="F648" s="2">
        <v>0</v>
      </c>
      <c r="G648" s="3">
        <f t="shared" si="14"/>
        <v>3723733.0727400002</v>
      </c>
      <c r="H648" s="3">
        <f t="shared" si="15"/>
        <v>0.40999999991618097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236601.97999999998</v>
      </c>
      <c r="D649" s="2">
        <f>'PR-RAS'!E656</f>
        <v>160792.06999999983</v>
      </c>
      <c r="E649" s="2">
        <v>0</v>
      </c>
      <c r="F649" s="2">
        <v>0</v>
      </c>
      <c r="G649" s="3">
        <f t="shared" si="14"/>
        <v>361704.60575999977</v>
      </c>
      <c r="H649" s="3">
        <f t="shared" si="15"/>
        <v>8.9999999850988388E-2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17</v>
      </c>
      <c r="E650" s="2">
        <v>0</v>
      </c>
      <c r="F650" s="2">
        <v>0</v>
      </c>
      <c r="G650" s="3">
        <f t="shared" si="14"/>
        <v>28.556000000000001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16</v>
      </c>
      <c r="E652" s="2">
        <v>0</v>
      </c>
      <c r="F652" s="2">
        <v>0</v>
      </c>
      <c r="G652" s="3">
        <f t="shared" si="14"/>
        <v>28.644000000000002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3607.41</v>
      </c>
      <c r="D654" s="2">
        <f>'PR-RAS'!E661</f>
        <v>4450.09</v>
      </c>
      <c r="E654" s="2">
        <v>0</v>
      </c>
      <c r="F654" s="2">
        <v>0</v>
      </c>
      <c r="G654" s="3">
        <f t="shared" si="14"/>
        <v>8167.4562700000006</v>
      </c>
      <c r="H654" s="3">
        <f t="shared" si="15"/>
        <v>0.5</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855.89</v>
      </c>
      <c r="E656" s="2">
        <v>0</v>
      </c>
      <c r="F656" s="2">
        <v>0</v>
      </c>
      <c r="G656" s="3">
        <f t="shared" ref="G656:G657" si="16">(B656/1000)*(C656*1+D656*2)</f>
        <v>1121.2158999999999</v>
      </c>
      <c r="H656" s="3">
        <f t="shared" ref="H656:H657" si="17">ABS(C656-ROUND(C656,0))+ABS(D656-ROUND(D656,0))</f>
        <v>0.11000000000001364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22643.09</v>
      </c>
      <c r="D657" s="2">
        <f>'PR-RAS'!E664</f>
        <v>14322.5</v>
      </c>
      <c r="E657" s="2">
        <v>0</v>
      </c>
      <c r="F657" s="2">
        <v>0</v>
      </c>
      <c r="G657" s="3">
        <f t="shared" si="16"/>
        <v>33644.98704</v>
      </c>
      <c r="H657" s="3">
        <f t="shared" si="17"/>
        <v>0.59000000000014552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72612.460000000006</v>
      </c>
      <c r="D662" s="2">
        <f>'PR-RAS'!E669</f>
        <v>68302.44</v>
      </c>
      <c r="E662" s="2">
        <v>0</v>
      </c>
      <c r="F662" s="2">
        <v>0</v>
      </c>
      <c r="G662" s="3">
        <f t="shared" si="14"/>
        <v>138292.66174000001</v>
      </c>
      <c r="H662" s="3">
        <f t="shared" si="15"/>
        <v>0.90000000000873115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400</v>
      </c>
      <c r="D663" s="2">
        <f>'PR-RAS'!E670</f>
        <v>478.91</v>
      </c>
      <c r="E663" s="2">
        <v>0</v>
      </c>
      <c r="F663" s="2">
        <v>0</v>
      </c>
      <c r="G663" s="3">
        <f t="shared" si="14"/>
        <v>898.87684000000013</v>
      </c>
      <c r="H663" s="3">
        <f t="shared" si="15"/>
        <v>8.9999999999974989E-2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451796.77</v>
      </c>
      <c r="D666" s="2">
        <f>'PR-RAS'!E673</f>
        <v>241048.75</v>
      </c>
      <c r="E666" s="2">
        <v>0</v>
      </c>
      <c r="F666" s="2">
        <v>0</v>
      </c>
      <c r="G666" s="3">
        <f t="shared" si="14"/>
        <v>621039.68955000001</v>
      </c>
      <c r="H666" s="3">
        <f t="shared" si="15"/>
        <v>0.47999999998137355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70000</v>
      </c>
      <c r="D667" s="2">
        <f>'PR-RAS'!E674</f>
        <v>51000</v>
      </c>
      <c r="E667" s="2">
        <v>0</v>
      </c>
      <c r="F667" s="2">
        <v>0</v>
      </c>
      <c r="G667" s="3">
        <f t="shared" si="14"/>
        <v>114552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2058.23</v>
      </c>
      <c r="D670" s="2">
        <f>'PR-RAS'!E677</f>
        <v>7020.3</v>
      </c>
      <c r="E670" s="2">
        <v>0</v>
      </c>
      <c r="F670" s="2">
        <v>0</v>
      </c>
      <c r="G670" s="3">
        <f t="shared" si="14"/>
        <v>10770.117270000001</v>
      </c>
      <c r="H670" s="3">
        <f t="shared" si="15"/>
        <v>0.53000000000020009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56751.25</v>
      </c>
      <c r="D674" s="2">
        <f>'PR-RAS'!E681</f>
        <v>257792.32</v>
      </c>
      <c r="E674" s="2">
        <v>0</v>
      </c>
      <c r="F674" s="2">
        <v>0</v>
      </c>
      <c r="G674" s="3">
        <f t="shared" si="14"/>
        <v>385182.05397000001</v>
      </c>
      <c r="H674" s="3">
        <f t="shared" si="15"/>
        <v>0.57000000000698492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183485.71</v>
      </c>
      <c r="D695" s="2">
        <f>'PR-RAS'!E702</f>
        <v>120710.27</v>
      </c>
      <c r="E695" s="2">
        <v>0</v>
      </c>
      <c r="F695" s="2">
        <v>0</v>
      </c>
      <c r="G695" s="3">
        <f t="shared" si="14"/>
        <v>294884.9375</v>
      </c>
      <c r="H695" s="3">
        <f t="shared" si="15"/>
        <v>0.56000000001222361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32369.06</v>
      </c>
      <c r="D699" s="2">
        <f>'PR-RAS'!E706</f>
        <v>399041.23</v>
      </c>
      <c r="E699" s="2">
        <v>0</v>
      </c>
      <c r="F699" s="2">
        <v>0</v>
      </c>
      <c r="G699" s="3">
        <f t="shared" si="14"/>
        <v>579655.16096000001</v>
      </c>
      <c r="H699" s="3">
        <f t="shared" si="15"/>
        <v>0.28999999998268322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25666.03</v>
      </c>
      <c r="D704" s="2">
        <f>'PR-RAS'!E711</f>
        <v>26493.18</v>
      </c>
      <c r="E704" s="2">
        <v>0</v>
      </c>
      <c r="F704" s="2">
        <v>0</v>
      </c>
      <c r="G704" s="3">
        <f t="shared" ref="G704:G707" si="20">(B704/1000)*(C704*1+D704*2)</f>
        <v>55292.630169999997</v>
      </c>
      <c r="H704" s="3">
        <f t="shared" ref="H704:H707" si="21">ABS(C704-ROUND(C704,0))+ABS(D704-ROUND(D704,0))</f>
        <v>0.20999999999912689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0.82</v>
      </c>
      <c r="E705" s="2">
        <v>0</v>
      </c>
      <c r="F705" s="2">
        <v>0</v>
      </c>
      <c r="G705" s="3">
        <f t="shared" si="20"/>
        <v>1.1545599999999998</v>
      </c>
      <c r="H705" s="3">
        <f t="shared" si="21"/>
        <v>0.18000000000000005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3182.54</v>
      </c>
      <c r="D727" s="2">
        <f>'PR-RAS'!E734</f>
        <v>3514.45</v>
      </c>
      <c r="E727" s="2">
        <v>0</v>
      </c>
      <c r="F727" s="2">
        <v>0</v>
      </c>
      <c r="G727" s="3">
        <f t="shared" si="14"/>
        <v>7413.505439999999</v>
      </c>
      <c r="H727" s="3">
        <f t="shared" si="15"/>
        <v>0.90999999999985448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v>
      </c>
      <c r="D729" s="2">
        <f>'PR-RAS'!E736</f>
        <v>142.56</v>
      </c>
      <c r="E729" s="2">
        <v>0</v>
      </c>
      <c r="F729" s="2">
        <v>0</v>
      </c>
      <c r="G729" s="3">
        <f t="shared" si="14"/>
        <v>247.60736</v>
      </c>
      <c r="H729" s="3">
        <f t="shared" si="15"/>
        <v>0.43999999999999773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724.82</v>
      </c>
      <c r="D732" s="2">
        <f>'PR-RAS'!E739</f>
        <v>0</v>
      </c>
      <c r="E732" s="2">
        <v>0</v>
      </c>
      <c r="F732" s="2">
        <v>0</v>
      </c>
      <c r="G732" s="3">
        <f t="shared" si="14"/>
        <v>529.84342000000004</v>
      </c>
      <c r="H732" s="3">
        <f t="shared" si="15"/>
        <v>0.17999999999994998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4186.5200000000004</v>
      </c>
      <c r="D734" s="2">
        <f>'PR-RAS'!E741</f>
        <v>3356.43</v>
      </c>
      <c r="E734" s="2">
        <v>0</v>
      </c>
      <c r="F734" s="2">
        <v>0</v>
      </c>
      <c r="G734" s="3">
        <f t="shared" si="14"/>
        <v>7989.2455400000008</v>
      </c>
      <c r="H734" s="3">
        <f t="shared" si="15"/>
        <v>0.90999999999939973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113.93</v>
      </c>
      <c r="D735" s="2">
        <f>'PR-RAS'!E742</f>
        <v>142.43</v>
      </c>
      <c r="E735" s="2">
        <v>0</v>
      </c>
      <c r="F735" s="2">
        <v>0</v>
      </c>
      <c r="G735" s="3">
        <f t="shared" si="14"/>
        <v>292.71186</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1513.15</v>
      </c>
      <c r="D750" s="2">
        <f>'PR-RAS'!E757</f>
        <v>3822.67</v>
      </c>
      <c r="E750" s="2">
        <v>0</v>
      </c>
      <c r="F750" s="2">
        <v>0</v>
      </c>
      <c r="G750" s="3">
        <f t="shared" si="14"/>
        <v>6859.7090099999996</v>
      </c>
      <c r="H750" s="3">
        <f t="shared" si="15"/>
        <v>0.48000000000001819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397.29</v>
      </c>
      <c r="D753" s="2">
        <f>'PR-RAS'!E760</f>
        <v>8048.03</v>
      </c>
      <c r="E753" s="2">
        <v>0</v>
      </c>
      <c r="F753" s="2">
        <v>0</v>
      </c>
      <c r="G753" s="3">
        <f t="shared" si="14"/>
        <v>12402.999199999998</v>
      </c>
      <c r="H753" s="3">
        <f t="shared" si="15"/>
        <v>0.31999999999976581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4579.59</v>
      </c>
      <c r="D770" s="2">
        <f>'PR-RAS'!E777</f>
        <v>5373.39</v>
      </c>
      <c r="E770" s="2">
        <v>0</v>
      </c>
      <c r="F770" s="2">
        <v>0</v>
      </c>
      <c r="G770" s="3">
        <f t="shared" si="14"/>
        <v>11785.97853</v>
      </c>
      <c r="H770" s="3">
        <f t="shared" si="15"/>
        <v>0.8000000000001819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1369.07</v>
      </c>
      <c r="D773" s="2">
        <f>'PR-RAS'!E780</f>
        <v>1539.8</v>
      </c>
      <c r="E773" s="2">
        <v>0</v>
      </c>
      <c r="F773" s="2">
        <v>0</v>
      </c>
      <c r="G773" s="3">
        <f t="shared" si="14"/>
        <v>3434.3732400000004</v>
      </c>
      <c r="H773" s="3">
        <f t="shared" si="15"/>
        <v>0.26999999999998181</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5730.87</v>
      </c>
      <c r="D775" s="2">
        <f>'PR-RAS'!E782</f>
        <v>7367.19</v>
      </c>
      <c r="E775" s="2">
        <v>0</v>
      </c>
      <c r="F775" s="2">
        <v>0</v>
      </c>
      <c r="G775" s="3">
        <f t="shared" si="14"/>
        <v>15840.103500000001</v>
      </c>
      <c r="H775" s="3">
        <f t="shared" si="15"/>
        <v>0.31999999999970896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2081.8000000000002</v>
      </c>
      <c r="D836" s="2">
        <f>'PR-RAS'!E843</f>
        <v>2682.72</v>
      </c>
      <c r="E836" s="2">
        <v>0</v>
      </c>
      <c r="F836" s="2">
        <v>0</v>
      </c>
      <c r="G836" s="3">
        <f t="shared" si="14"/>
        <v>6218.4453999999996</v>
      </c>
      <c r="H836" s="3">
        <f t="shared" si="15"/>
        <v>0.48000000000001819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3851.64</v>
      </c>
      <c r="D839" s="2">
        <f>'PR-RAS'!E846</f>
        <v>2600</v>
      </c>
      <c r="E839" s="2">
        <v>0</v>
      </c>
      <c r="F839" s="2">
        <v>0</v>
      </c>
      <c r="G839" s="3">
        <f t="shared" si="34"/>
        <v>7585.2743199999995</v>
      </c>
      <c r="H839" s="3">
        <f t="shared" si="35"/>
        <v>0.36000000000012733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3981.7</v>
      </c>
      <c r="D841" s="2">
        <f>'PR-RAS'!E848</f>
        <v>3185.36</v>
      </c>
      <c r="E841" s="2">
        <v>0</v>
      </c>
      <c r="F841" s="2">
        <v>0</v>
      </c>
      <c r="G841" s="3">
        <f t="shared" si="34"/>
        <v>8696.032799999999</v>
      </c>
      <c r="H841" s="3">
        <f t="shared" si="35"/>
        <v>0.66000000000030923</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265.45</v>
      </c>
      <c r="D843" s="2">
        <f>'PR-RAS'!E850</f>
        <v>0</v>
      </c>
      <c r="E843" s="2">
        <v>0</v>
      </c>
      <c r="F843" s="2">
        <v>0</v>
      </c>
      <c r="G843" s="3">
        <f t="shared" si="34"/>
        <v>223.50889999999998</v>
      </c>
      <c r="H843" s="3">
        <f t="shared" si="35"/>
        <v>0.44999999999998863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9828.41</v>
      </c>
      <c r="D844" s="2">
        <f>'PR-RAS'!E851</f>
        <v>10700.17</v>
      </c>
      <c r="E844" s="2">
        <v>0</v>
      </c>
      <c r="F844" s="2">
        <v>0</v>
      </c>
      <c r="G844" s="3">
        <f t="shared" si="34"/>
        <v>26325.83625</v>
      </c>
      <c r="H844" s="3">
        <f t="shared" si="35"/>
        <v>0.57999999999992724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103.79</v>
      </c>
      <c r="D846" s="2">
        <f>'PR-RAS'!E853</f>
        <v>34.619999999999997</v>
      </c>
      <c r="E846" s="2">
        <v>0</v>
      </c>
      <c r="F846" s="2">
        <v>0</v>
      </c>
      <c r="G846" s="3">
        <f t="shared" si="34"/>
        <v>146.21035000000001</v>
      </c>
      <c r="H846" s="3">
        <f t="shared" si="35"/>
        <v>0.58999999999999631</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576</v>
      </c>
      <c r="D847" s="2">
        <f>'PR-RAS'!E854</f>
        <v>1783.8</v>
      </c>
      <c r="E847" s="2">
        <v>0</v>
      </c>
      <c r="F847" s="2">
        <v>0</v>
      </c>
      <c r="G847" s="3">
        <f t="shared" si="34"/>
        <v>3505.4856</v>
      </c>
      <c r="H847" s="3">
        <f t="shared" si="35"/>
        <v>0.20000000000004547</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32839.75</v>
      </c>
      <c r="D848" s="2">
        <f>'PR-RAS'!E855</f>
        <v>21503.360000000001</v>
      </c>
      <c r="E848" s="2">
        <v>0</v>
      </c>
      <c r="F848" s="2">
        <v>0</v>
      </c>
      <c r="G848" s="3">
        <f t="shared" si="34"/>
        <v>64241.96009</v>
      </c>
      <c r="H848" s="3">
        <f t="shared" si="35"/>
        <v>0.61000000000058208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40000</v>
      </c>
      <c r="D899" s="2">
        <f>'PR-RAS'!E906</f>
        <v>185231.02</v>
      </c>
      <c r="E899" s="2">
        <v>0</v>
      </c>
      <c r="F899" s="2">
        <v>0</v>
      </c>
      <c r="G899" s="3">
        <f t="shared" si="34"/>
        <v>368594.91191999998</v>
      </c>
      <c r="H899" s="3">
        <f t="shared" si="35"/>
        <v>1.9999999989522621E-2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143385.46</v>
      </c>
      <c r="D906" s="2">
        <f>'PR-RAS'!E913</f>
        <v>256614.54</v>
      </c>
      <c r="E906" s="2">
        <v>0</v>
      </c>
      <c r="F906" s="2">
        <v>0</v>
      </c>
      <c r="G906" s="3">
        <f t="shared" si="34"/>
        <v>594236.15870000003</v>
      </c>
      <c r="H906" s="3">
        <f t="shared" si="35"/>
        <v>0.91999999998370185</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2654.46</v>
      </c>
      <c r="D935" s="2">
        <f>'PR-RAS'!E942</f>
        <v>2654.46</v>
      </c>
      <c r="E935" s="2">
        <v>0</v>
      </c>
      <c r="F935" s="2">
        <v>0</v>
      </c>
      <c r="G935" s="3">
        <f t="shared" si="34"/>
        <v>7437.7969200000007</v>
      </c>
      <c r="H935" s="3">
        <f t="shared" si="35"/>
        <v>0.92000000000007276</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37083.75</v>
      </c>
      <c r="D967" s="2">
        <f>'PR-RAS'!E974</f>
        <v>51418.94</v>
      </c>
      <c r="E967" s="2">
        <v>0</v>
      </c>
      <c r="F967" s="2">
        <v>0</v>
      </c>
      <c r="G967" s="3">
        <f t="shared" si="34"/>
        <v>135164.29457999999</v>
      </c>
      <c r="H967" s="3">
        <f t="shared" si="35"/>
        <v>0.30999999999767169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20000.04</v>
      </c>
      <c r="E974" s="2">
        <v>0</v>
      </c>
      <c r="F974" s="2">
        <v>0</v>
      </c>
      <c r="G974" s="3">
        <f t="shared" si="34"/>
        <v>38920.077839999998</v>
      </c>
      <c r="H974" s="3">
        <f t="shared" si="35"/>
        <v>4.0000000000873115E-2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4721.3599999999997</v>
      </c>
      <c r="D988" s="2">
        <f>'PR-RAS'!E995</f>
        <v>0</v>
      </c>
      <c r="E988" s="2">
        <v>0</v>
      </c>
      <c r="F988" s="2">
        <v>0</v>
      </c>
      <c r="G988" s="3">
        <f t="shared" si="34"/>
        <v>4659.9823200000001</v>
      </c>
      <c r="H988" s="3">
        <f t="shared" si="35"/>
        <v>0.35999999999967258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4928667.7300000004</v>
      </c>
      <c r="D1011" s="7">
        <f>BILANCA!E6</f>
        <v>6445321.3600000003</v>
      </c>
      <c r="E1011" s="7">
        <v>0</v>
      </c>
      <c r="F1011" s="7">
        <v>0</v>
      </c>
      <c r="G1011" s="8">
        <f t="shared" ref="G1011:G1306" si="38">B1011/1000*C1011+B1011/500*D1011</f>
        <v>17819.310450000001</v>
      </c>
      <c r="H1011" s="8">
        <f t="shared" si="35"/>
        <v>0.62999999988824129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3911863.5800000005</v>
      </c>
      <c r="D1012" s="2">
        <f>BILANCA!E7</f>
        <v>5221258.99</v>
      </c>
      <c r="E1012" s="2">
        <v>0</v>
      </c>
      <c r="F1012" s="2">
        <v>0</v>
      </c>
      <c r="G1012" s="3">
        <f t="shared" si="38"/>
        <v>28708.763120000003</v>
      </c>
      <c r="H1012" s="3">
        <f t="shared" si="35"/>
        <v>0.42999999923631549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67723.790000000008</v>
      </c>
      <c r="D1013" s="2">
        <f>BILANCA!E8</f>
        <v>120796.76999999999</v>
      </c>
      <c r="E1013" s="2">
        <v>0</v>
      </c>
      <c r="F1013" s="2">
        <v>0</v>
      </c>
      <c r="G1013" s="3">
        <f t="shared" si="38"/>
        <v>927.95199000000002</v>
      </c>
      <c r="H1013" s="3">
        <f t="shared" si="35"/>
        <v>0.44000000000232831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65456.22</v>
      </c>
      <c r="D1014" s="2">
        <f>BILANCA!E9</f>
        <v>118529.2</v>
      </c>
      <c r="E1014" s="2">
        <v>0</v>
      </c>
      <c r="F1014" s="2">
        <v>0</v>
      </c>
      <c r="G1014" s="3">
        <f t="shared" si="38"/>
        <v>1210.0584800000001</v>
      </c>
      <c r="H1014" s="3">
        <f t="shared" si="35"/>
        <v>0.41999999999825377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55638.95</v>
      </c>
      <c r="D1015" s="2">
        <f>BILANCA!E10</f>
        <v>55638.95</v>
      </c>
      <c r="E1015" s="2">
        <v>0</v>
      </c>
      <c r="F1015" s="2">
        <v>0</v>
      </c>
      <c r="G1015" s="3">
        <f t="shared" si="38"/>
        <v>834.58425</v>
      </c>
      <c r="H1015" s="3">
        <f t="shared" si="35"/>
        <v>0.10000000000582077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53371.38</v>
      </c>
      <c r="D1016" s="2">
        <f>BILANCA!E11</f>
        <v>53371.38</v>
      </c>
      <c r="E1016" s="2">
        <v>0</v>
      </c>
      <c r="F1016" s="2">
        <v>0</v>
      </c>
      <c r="G1016" s="3">
        <f t="shared" si="38"/>
        <v>960.68483999999989</v>
      </c>
      <c r="H1016" s="3">
        <f t="shared" si="35"/>
        <v>0.75999999999476131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2934686.9600000004</v>
      </c>
      <c r="D1017" s="2">
        <f>BILANCA!E12</f>
        <v>3686042.2</v>
      </c>
      <c r="E1017" s="2">
        <v>0</v>
      </c>
      <c r="F1017" s="2">
        <v>0</v>
      </c>
      <c r="G1017" s="3">
        <f t="shared" si="38"/>
        <v>72147.399520000006</v>
      </c>
      <c r="H1017" s="3">
        <f t="shared" si="35"/>
        <v>0.23999999975785613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2711379.56</v>
      </c>
      <c r="D1018" s="2">
        <f>BILANCA!E13</f>
        <v>3293276.81</v>
      </c>
      <c r="E1018" s="2">
        <v>0</v>
      </c>
      <c r="F1018" s="2">
        <v>0</v>
      </c>
      <c r="G1018" s="3">
        <f t="shared" si="38"/>
        <v>74383.46544</v>
      </c>
      <c r="H1018" s="3">
        <f t="shared" si="35"/>
        <v>0.62999999988824129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2164.17</v>
      </c>
      <c r="D1019" s="2">
        <f>BILANCA!E14</f>
        <v>2164.17</v>
      </c>
      <c r="E1019" s="2">
        <v>0</v>
      </c>
      <c r="F1019" s="2">
        <v>0</v>
      </c>
      <c r="G1019" s="3">
        <f t="shared" si="38"/>
        <v>58.43258999999999</v>
      </c>
      <c r="H1019" s="3">
        <f t="shared" si="35"/>
        <v>0.34000000000014552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1128773.1499999999</v>
      </c>
      <c r="D1020" s="2">
        <f>BILANCA!E15</f>
        <v>1150987.82</v>
      </c>
      <c r="E1020" s="2">
        <v>0</v>
      </c>
      <c r="F1020" s="2">
        <v>0</v>
      </c>
      <c r="G1020" s="3">
        <f t="shared" si="38"/>
        <v>34307.4879</v>
      </c>
      <c r="H1020" s="3">
        <f t="shared" si="35"/>
        <v>0.32999999984167516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1748634.85</v>
      </c>
      <c r="D1021" s="2">
        <f>BILANCA!E16</f>
        <v>2462876.42</v>
      </c>
      <c r="E1021" s="2">
        <v>0</v>
      </c>
      <c r="F1021" s="2">
        <v>0</v>
      </c>
      <c r="G1021" s="3">
        <f t="shared" si="38"/>
        <v>73418.264589999992</v>
      </c>
      <c r="H1021" s="3">
        <f t="shared" si="35"/>
        <v>0.56999999983236194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683400.21</v>
      </c>
      <c r="D1022" s="2">
        <f>BILANCA!E17</f>
        <v>683400.21</v>
      </c>
      <c r="E1022" s="2">
        <v>0</v>
      </c>
      <c r="F1022" s="2">
        <v>0</v>
      </c>
      <c r="G1022" s="3">
        <f t="shared" si="38"/>
        <v>24602.40756</v>
      </c>
      <c r="H1022" s="3">
        <f t="shared" si="35"/>
        <v>0.41999999992549419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851592.82</v>
      </c>
      <c r="D1023" s="2">
        <f>BILANCA!E18</f>
        <v>1006151.81</v>
      </c>
      <c r="E1023" s="2">
        <v>0</v>
      </c>
      <c r="F1023" s="2">
        <v>0</v>
      </c>
      <c r="G1023" s="3">
        <f t="shared" si="38"/>
        <v>37230.653719999995</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158659.27000000005</v>
      </c>
      <c r="D1024" s="2">
        <f>BILANCA!E19</f>
        <v>320863.81</v>
      </c>
      <c r="E1024" s="2">
        <v>0</v>
      </c>
      <c r="F1024" s="2">
        <v>0</v>
      </c>
      <c r="G1024" s="3">
        <f t="shared" si="38"/>
        <v>11205.41646</v>
      </c>
      <c r="H1024" s="3">
        <f t="shared" si="35"/>
        <v>0.46000000005005859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89396.96</v>
      </c>
      <c r="D1025" s="2">
        <f>BILANCA!E20</f>
        <v>89426.96</v>
      </c>
      <c r="E1025" s="2">
        <v>0</v>
      </c>
      <c r="F1025" s="2">
        <v>0</v>
      </c>
      <c r="G1025" s="3">
        <f t="shared" si="38"/>
        <v>4023.7632000000003</v>
      </c>
      <c r="H1025" s="3">
        <f t="shared" si="35"/>
        <v>7.9999999987194315E-2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33139.64</v>
      </c>
      <c r="D1026" s="2">
        <f>BILANCA!E21</f>
        <v>35623.22</v>
      </c>
      <c r="E1026" s="2">
        <v>0</v>
      </c>
      <c r="F1026" s="2">
        <v>0</v>
      </c>
      <c r="G1026" s="3">
        <f t="shared" si="38"/>
        <v>1670.1772800000001</v>
      </c>
      <c r="H1026" s="3">
        <f t="shared" si="35"/>
        <v>0.58000000000174623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7563.19</v>
      </c>
      <c r="D1027" s="2">
        <f>BILANCA!E22</f>
        <v>9194.44</v>
      </c>
      <c r="E1027" s="2">
        <v>0</v>
      </c>
      <c r="F1027" s="2">
        <v>0</v>
      </c>
      <c r="G1027" s="3">
        <f t="shared" si="38"/>
        <v>441.18519000000003</v>
      </c>
      <c r="H1027" s="3">
        <f t="shared" si="35"/>
        <v>0.63000000000010914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24341.72</v>
      </c>
      <c r="D1030" s="2">
        <f>BILANCA!E25</f>
        <v>24341.72</v>
      </c>
      <c r="E1030" s="2">
        <v>0</v>
      </c>
      <c r="F1030" s="2">
        <v>0</v>
      </c>
      <c r="G1030" s="3">
        <f t="shared" si="38"/>
        <v>1460.5032000000001</v>
      </c>
      <c r="H1030" s="3">
        <f t="shared" si="35"/>
        <v>0.55999999999767169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210076.91</v>
      </c>
      <c r="D1031" s="2">
        <f>BILANCA!E26</f>
        <v>431467.13</v>
      </c>
      <c r="E1031" s="2">
        <v>0</v>
      </c>
      <c r="F1031" s="2">
        <v>0</v>
      </c>
      <c r="G1031" s="3">
        <f t="shared" si="38"/>
        <v>22533.234570000001</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205859.15</v>
      </c>
      <c r="D1033" s="2">
        <f>BILANCA!E28</f>
        <v>269189.65999999997</v>
      </c>
      <c r="E1033" s="2">
        <v>0</v>
      </c>
      <c r="F1033" s="2">
        <v>0</v>
      </c>
      <c r="G1033" s="3">
        <f t="shared" si="38"/>
        <v>17117.484809999998</v>
      </c>
      <c r="H1033" s="3">
        <f t="shared" si="35"/>
        <v>0.4900000000197906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17446.429999999997</v>
      </c>
      <c r="D1034" s="2">
        <f>BILANCA!E29</f>
        <v>12904.449999999997</v>
      </c>
      <c r="E1034" s="2">
        <v>0</v>
      </c>
      <c r="F1034" s="2">
        <v>0</v>
      </c>
      <c r="G1034" s="3">
        <f t="shared" si="38"/>
        <v>1038.1279199999999</v>
      </c>
      <c r="H1034" s="3">
        <f t="shared" si="35"/>
        <v>0.87999999999374268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36336.019999999997</v>
      </c>
      <c r="D1035" s="2">
        <f>BILANCA!E30</f>
        <v>36336.019999999997</v>
      </c>
      <c r="E1035" s="2">
        <v>0</v>
      </c>
      <c r="F1035" s="2">
        <v>0</v>
      </c>
      <c r="G1035" s="3">
        <f t="shared" si="38"/>
        <v>2725.2015000000001</v>
      </c>
      <c r="H1035" s="3">
        <f t="shared" si="35"/>
        <v>3.9999999993597157E-2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18889.59</v>
      </c>
      <c r="D1039" s="2">
        <f>BILANCA!E34</f>
        <v>23431.57</v>
      </c>
      <c r="E1039" s="2">
        <v>0</v>
      </c>
      <c r="F1039" s="2">
        <v>0</v>
      </c>
      <c r="G1039" s="3">
        <f t="shared" si="38"/>
        <v>1906.82917</v>
      </c>
      <c r="H1039" s="3">
        <f t="shared" si="35"/>
        <v>0.84000000000014552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47201.7</v>
      </c>
      <c r="D1050" s="2">
        <f>BILANCA!E45</f>
        <v>58997.12999999999</v>
      </c>
      <c r="E1050" s="2">
        <v>0</v>
      </c>
      <c r="F1050" s="2">
        <v>0</v>
      </c>
      <c r="G1050" s="3">
        <f t="shared" si="38"/>
        <v>6607.8383999999996</v>
      </c>
      <c r="H1050" s="3">
        <f t="shared" si="35"/>
        <v>0.42999999999301508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36359.49</v>
      </c>
      <c r="D1052" s="2">
        <f>BILANCA!E47</f>
        <v>36359.49</v>
      </c>
      <c r="E1052" s="2">
        <v>0</v>
      </c>
      <c r="F1052" s="2">
        <v>0</v>
      </c>
      <c r="G1052" s="3">
        <f t="shared" si="38"/>
        <v>4581.2957400000005</v>
      </c>
      <c r="H1052" s="3">
        <f t="shared" si="35"/>
        <v>0.97999999999592546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24139.72</v>
      </c>
      <c r="D1053" s="2">
        <f>BILANCA!E48</f>
        <v>43639.72</v>
      </c>
      <c r="E1053" s="2">
        <v>0</v>
      </c>
      <c r="F1053" s="2">
        <v>0</v>
      </c>
      <c r="G1053" s="3">
        <f t="shared" si="38"/>
        <v>4791.0238799999997</v>
      </c>
      <c r="H1053" s="3">
        <f t="shared" si="35"/>
        <v>0.55999999999767169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13297.51</v>
      </c>
      <c r="D1055" s="2">
        <f>BILANCA!E50</f>
        <v>21002.080000000002</v>
      </c>
      <c r="E1055" s="2">
        <v>0</v>
      </c>
      <c r="F1055" s="2">
        <v>0</v>
      </c>
      <c r="G1055" s="3">
        <f t="shared" si="38"/>
        <v>2488.5751500000001</v>
      </c>
      <c r="H1055" s="3">
        <f t="shared" si="35"/>
        <v>0.57000000000152795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18649.53</v>
      </c>
      <c r="D1059" s="2">
        <f>BILANCA!E54</f>
        <v>19705.259999999998</v>
      </c>
      <c r="E1059" s="2">
        <v>0</v>
      </c>
      <c r="F1059" s="2">
        <v>0</v>
      </c>
      <c r="G1059" s="3">
        <f t="shared" si="38"/>
        <v>2844.94245</v>
      </c>
      <c r="H1059" s="3">
        <f t="shared" si="35"/>
        <v>0.72999999999956344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18649.53</v>
      </c>
      <c r="D1060" s="2">
        <f>BILANCA!E55</f>
        <v>19705.259999999998</v>
      </c>
      <c r="E1060" s="2">
        <v>0</v>
      </c>
      <c r="F1060" s="2">
        <v>0</v>
      </c>
      <c r="G1060" s="3">
        <f t="shared" si="38"/>
        <v>2903.0024999999996</v>
      </c>
      <c r="H1060" s="3">
        <f t="shared" si="35"/>
        <v>0.72999999999956344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909452.83</v>
      </c>
      <c r="D1061" s="2">
        <f>BILANCA!E56</f>
        <v>1414420.02</v>
      </c>
      <c r="E1061" s="2">
        <v>0</v>
      </c>
      <c r="F1061" s="2">
        <v>0</v>
      </c>
      <c r="G1061" s="3">
        <f t="shared" si="38"/>
        <v>190652.93636999998</v>
      </c>
      <c r="H1061" s="3">
        <f t="shared" si="35"/>
        <v>0.19000000006053597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909452.83</v>
      </c>
      <c r="D1062" s="2">
        <f>BILANCA!E57</f>
        <v>1414420.02</v>
      </c>
      <c r="E1062" s="2">
        <v>0</v>
      </c>
      <c r="F1062" s="2">
        <v>0</v>
      </c>
      <c r="G1062" s="3">
        <f t="shared" si="38"/>
        <v>194391.22923999999</v>
      </c>
      <c r="H1062" s="3">
        <f t="shared" si="35"/>
        <v>0.19000000006053597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1016804.1499999999</v>
      </c>
      <c r="D1074" s="2">
        <f>BILANCA!E69</f>
        <v>1224062.3699999999</v>
      </c>
      <c r="E1074" s="2">
        <v>0</v>
      </c>
      <c r="F1074" s="2">
        <v>0</v>
      </c>
      <c r="G1074" s="3">
        <f t="shared" si="38"/>
        <v>221755.44895999998</v>
      </c>
      <c r="H1074" s="3">
        <f t="shared" si="35"/>
        <v>0.51999999978579581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236601.98</v>
      </c>
      <c r="D1075" s="2">
        <f>BILANCA!E70</f>
        <v>160792.07</v>
      </c>
      <c r="E1075" s="2">
        <v>0</v>
      </c>
      <c r="F1075" s="2">
        <v>0</v>
      </c>
      <c r="G1075" s="3">
        <f t="shared" si="38"/>
        <v>36282.097800000003</v>
      </c>
      <c r="H1075" s="3">
        <f t="shared" si="35"/>
        <v>8.999999999650754E-2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236601.98</v>
      </c>
      <c r="D1076" s="2">
        <f>BILANCA!E71</f>
        <v>160792.07</v>
      </c>
      <c r="E1076" s="2">
        <v>0</v>
      </c>
      <c r="F1076" s="2">
        <v>0</v>
      </c>
      <c r="G1076" s="3">
        <f t="shared" si="38"/>
        <v>36840.283920000002</v>
      </c>
      <c r="H1076" s="3">
        <f t="shared" si="35"/>
        <v>8.999999999650754E-2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236601.98</v>
      </c>
      <c r="D1078" s="2">
        <f>BILANCA!E73</f>
        <v>160792.07</v>
      </c>
      <c r="E1078" s="2">
        <v>0</v>
      </c>
      <c r="F1078" s="2">
        <v>0</v>
      </c>
      <c r="G1078" s="3">
        <f t="shared" si="38"/>
        <v>37956.656160000006</v>
      </c>
      <c r="H1078" s="3">
        <f t="shared" si="35"/>
        <v>8.999999999650754E-2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58590.509999999995</v>
      </c>
      <c r="D1087" s="2">
        <f>BILANCA!E82</f>
        <v>69754.61</v>
      </c>
      <c r="E1087" s="2">
        <v>0</v>
      </c>
      <c r="F1087" s="2">
        <v>0</v>
      </c>
      <c r="G1087" s="3">
        <f t="shared" si="38"/>
        <v>15253.67921</v>
      </c>
      <c r="H1087" s="3">
        <f t="shared" si="35"/>
        <v>0.88000000000465661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2.56</v>
      </c>
      <c r="D1089" s="2">
        <f>BILANCA!E84</f>
        <v>0</v>
      </c>
      <c r="E1089" s="2">
        <v>0</v>
      </c>
      <c r="F1089" s="2">
        <v>0</v>
      </c>
      <c r="G1089" s="3">
        <f t="shared" si="38"/>
        <v>0.20224</v>
      </c>
      <c r="H1089" s="3">
        <f t="shared" si="35"/>
        <v>0.43999999999999995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0.03</v>
      </c>
      <c r="D1090" s="2">
        <f>BILANCA!E85</f>
        <v>113.92</v>
      </c>
      <c r="E1090" s="2">
        <v>0</v>
      </c>
      <c r="F1090" s="2">
        <v>0</v>
      </c>
      <c r="G1090" s="3">
        <f t="shared" si="38"/>
        <v>18.229600000000001</v>
      </c>
      <c r="H1090" s="3">
        <f t="shared" si="35"/>
        <v>0.10999999999999829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58587.92</v>
      </c>
      <c r="D1092" s="2">
        <f>BILANCA!E87</f>
        <v>69640.69</v>
      </c>
      <c r="E1092" s="2">
        <v>0</v>
      </c>
      <c r="F1092" s="2">
        <v>0</v>
      </c>
      <c r="G1092" s="3">
        <f t="shared" si="38"/>
        <v>16225.282600000002</v>
      </c>
      <c r="H1092" s="3">
        <f t="shared" si="35"/>
        <v>0.38999999999941792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537222.66999999993</v>
      </c>
      <c r="D1140" s="2">
        <f>BILANCA!E135</f>
        <v>537205.57999999996</v>
      </c>
      <c r="E1140" s="2">
        <v>0</v>
      </c>
      <c r="F1140" s="2">
        <v>0</v>
      </c>
      <c r="G1140" s="3">
        <f t="shared" si="38"/>
        <v>209512.39789999998</v>
      </c>
      <c r="H1140" s="3">
        <f t="shared" si="41"/>
        <v>0.75000000011641532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537222.66999999993</v>
      </c>
      <c r="D1141" s="2">
        <f>BILANCA!E136</f>
        <v>537205.57999999996</v>
      </c>
      <c r="E1141" s="2">
        <v>0</v>
      </c>
      <c r="F1141" s="2">
        <v>0</v>
      </c>
      <c r="G1141" s="3">
        <f t="shared" si="38"/>
        <v>211124.03172999999</v>
      </c>
      <c r="H1141" s="3">
        <f t="shared" si="41"/>
        <v>0.75000000011641532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534747.09</v>
      </c>
      <c r="D1145" s="2">
        <f>BILANCA!E140</f>
        <v>534730</v>
      </c>
      <c r="E1145" s="2">
        <v>0</v>
      </c>
      <c r="F1145" s="2">
        <v>0</v>
      </c>
      <c r="G1145" s="3">
        <f t="shared" si="38"/>
        <v>216567.95715</v>
      </c>
      <c r="H1145" s="3">
        <f t="shared" si="41"/>
        <v>8.999999996740371E-2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2475.58</v>
      </c>
      <c r="D1147" s="2">
        <f>BILANCA!E142</f>
        <v>2475.58</v>
      </c>
      <c r="E1147" s="2">
        <v>0</v>
      </c>
      <c r="F1147" s="2">
        <v>0</v>
      </c>
      <c r="G1147" s="3">
        <f t="shared" si="38"/>
        <v>1017.4633800000001</v>
      </c>
      <c r="H1147" s="3">
        <f t="shared" si="41"/>
        <v>0.84000000000014552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98026.880000000005</v>
      </c>
      <c r="D1152" s="2">
        <f>BILANCA!E147</f>
        <v>426207.78</v>
      </c>
      <c r="E1152" s="2">
        <v>0</v>
      </c>
      <c r="F1152" s="2">
        <v>0</v>
      </c>
      <c r="G1152" s="3">
        <f t="shared" si="38"/>
        <v>134962.82647999999</v>
      </c>
      <c r="H1152" s="3">
        <f t="shared" si="41"/>
        <v>0.33999999996740371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4187.45</v>
      </c>
      <c r="D1153" s="2">
        <f>BILANCA!E148</f>
        <v>5659.64</v>
      </c>
      <c r="E1153" s="2">
        <v>0</v>
      </c>
      <c r="F1153" s="2">
        <v>0</v>
      </c>
      <c r="G1153" s="3">
        <f t="shared" si="38"/>
        <v>2217.4623900000001</v>
      </c>
      <c r="H1153" s="3">
        <f t="shared" si="41"/>
        <v>0.80999999999949068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276665.63</v>
      </c>
      <c r="E1155" s="2">
        <v>0</v>
      </c>
      <c r="F1155" s="2">
        <v>0</v>
      </c>
      <c r="G1155" s="3">
        <f t="shared" si="38"/>
        <v>80233.032699999996</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76518.710000000006</v>
      </c>
      <c r="E1158" s="2">
        <v>0</v>
      </c>
      <c r="F1158" s="2">
        <v>0</v>
      </c>
      <c r="G1158" s="3">
        <f t="shared" si="38"/>
        <v>22649.53816</v>
      </c>
      <c r="H1158" s="3">
        <f t="shared" si="41"/>
        <v>0.28999999999359716</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200146.92</v>
      </c>
      <c r="E1163" s="2">
        <v>0</v>
      </c>
      <c r="F1163" s="2">
        <v>0</v>
      </c>
      <c r="G1163" s="3">
        <f t="shared" si="38"/>
        <v>61244.957520000004</v>
      </c>
      <c r="H1163" s="3">
        <f t="shared" si="41"/>
        <v>7.9999999987194315E-2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121345.37</v>
      </c>
      <c r="D1164" s="2">
        <f>BILANCA!E159</f>
        <v>129228.87</v>
      </c>
      <c r="E1164" s="2">
        <v>0</v>
      </c>
      <c r="F1164" s="2">
        <v>0</v>
      </c>
      <c r="G1164" s="3">
        <f t="shared" si="38"/>
        <v>58489.678939999998</v>
      </c>
      <c r="H1164" s="3">
        <f t="shared" si="41"/>
        <v>0.5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22446.75</v>
      </c>
      <c r="D1165" s="2">
        <f>BILANCA!E160</f>
        <v>24546.76</v>
      </c>
      <c r="E1165" s="2">
        <v>0</v>
      </c>
      <c r="F1165" s="2">
        <v>0</v>
      </c>
      <c r="G1165" s="3">
        <f t="shared" si="38"/>
        <v>11088.741849999999</v>
      </c>
      <c r="H1165" s="3">
        <f t="shared" si="41"/>
        <v>0.49000000000160071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322.85000000000002</v>
      </c>
      <c r="D1168" s="2">
        <f>BILANCA!E163</f>
        <v>79025.53</v>
      </c>
      <c r="E1168" s="2">
        <v>0</v>
      </c>
      <c r="F1168" s="2">
        <v>0</v>
      </c>
      <c r="G1168" s="3">
        <f t="shared" si="38"/>
        <v>25023.077780000003</v>
      </c>
      <c r="H1168" s="3">
        <f t="shared" si="41"/>
        <v>0.62000000000114142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50275.54</v>
      </c>
      <c r="D1169" s="2">
        <f>BILANCA!E164</f>
        <v>88918.65</v>
      </c>
      <c r="E1169" s="2">
        <v>0</v>
      </c>
      <c r="F1169" s="2">
        <v>0</v>
      </c>
      <c r="G1169" s="3">
        <f t="shared" si="38"/>
        <v>36269.941559999999</v>
      </c>
      <c r="H1169" s="3">
        <f t="shared" si="41"/>
        <v>0.81000000000494765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86256.75</v>
      </c>
      <c r="D1170" s="2">
        <f>BILANCA!E165</f>
        <v>30008.42</v>
      </c>
      <c r="E1170" s="2">
        <v>0</v>
      </c>
      <c r="F1170" s="2">
        <v>0</v>
      </c>
      <c r="G1170" s="3">
        <f t="shared" si="38"/>
        <v>23403.774400000002</v>
      </c>
      <c r="H1170" s="3">
        <f t="shared" si="41"/>
        <v>0.66999999999825377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86256.75</v>
      </c>
      <c r="D1171" s="2">
        <f>BILANCA!E166</f>
        <v>30008.42</v>
      </c>
      <c r="E1171" s="2">
        <v>0</v>
      </c>
      <c r="F1171" s="2">
        <v>0</v>
      </c>
      <c r="G1171" s="3">
        <f t="shared" si="38"/>
        <v>23550.047989999999</v>
      </c>
      <c r="H1171" s="3">
        <f t="shared" si="41"/>
        <v>0.66999999999825377</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105.36</v>
      </c>
      <c r="D1176" s="2">
        <f>BILANCA!E171</f>
        <v>93.91</v>
      </c>
      <c r="E1176" s="2">
        <v>0</v>
      </c>
      <c r="F1176" s="2">
        <v>0</v>
      </c>
      <c r="G1176" s="3">
        <f t="shared" si="38"/>
        <v>48.667879999999997</v>
      </c>
      <c r="H1176" s="3">
        <f t="shared" si="41"/>
        <v>0.45000000000000284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105.36</v>
      </c>
      <c r="D1177" s="2">
        <f>BILANCA!E172</f>
        <v>93.91</v>
      </c>
      <c r="E1177" s="2">
        <v>0</v>
      </c>
      <c r="F1177" s="2">
        <v>0</v>
      </c>
      <c r="G1177" s="3">
        <f t="shared" si="38"/>
        <v>48.961060000000003</v>
      </c>
      <c r="H1177" s="3">
        <f t="shared" si="41"/>
        <v>0.45000000000000284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4928667.7300000004</v>
      </c>
      <c r="D1180" s="2">
        <f>BILANCA!E176</f>
        <v>6445321.3600000003</v>
      </c>
      <c r="E1180" s="2">
        <v>0</v>
      </c>
      <c r="F1180" s="2">
        <v>0</v>
      </c>
      <c r="G1180" s="3">
        <f t="shared" si="38"/>
        <v>3029282.7765000006</v>
      </c>
      <c r="H1180" s="3">
        <f t="shared" si="41"/>
        <v>0.62999999988824129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581975.29</v>
      </c>
      <c r="D1181" s="2">
        <f>BILANCA!E177</f>
        <v>1014497.66</v>
      </c>
      <c r="E1181" s="2">
        <v>0</v>
      </c>
      <c r="F1181" s="2">
        <v>0</v>
      </c>
      <c r="G1181" s="3">
        <f t="shared" si="38"/>
        <v>446475.97431000008</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71035.350000000006</v>
      </c>
      <c r="D1182" s="2">
        <f>BILANCA!E178</f>
        <v>38294.03</v>
      </c>
      <c r="E1182" s="2">
        <v>0</v>
      </c>
      <c r="F1182" s="2">
        <v>0</v>
      </c>
      <c r="G1182" s="3">
        <f t="shared" si="38"/>
        <v>25391.226519999997</v>
      </c>
      <c r="H1182" s="3">
        <f t="shared" si="41"/>
        <v>0.38000000000465661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22077.46</v>
      </c>
      <c r="D1183" s="2">
        <f>BILANCA!E179</f>
        <v>24772.39</v>
      </c>
      <c r="E1183" s="2">
        <v>0</v>
      </c>
      <c r="F1183" s="2">
        <v>0</v>
      </c>
      <c r="G1183" s="3">
        <f t="shared" si="38"/>
        <v>12390.647519999999</v>
      </c>
      <c r="H1183" s="3">
        <f t="shared" si="41"/>
        <v>0.84999999999854481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17572.009999999998</v>
      </c>
      <c r="D1184" s="2">
        <f>BILANCA!E180</f>
        <v>11506.15</v>
      </c>
      <c r="E1184" s="2">
        <v>0</v>
      </c>
      <c r="F1184" s="2">
        <v>0</v>
      </c>
      <c r="G1184" s="3">
        <f t="shared" si="38"/>
        <v>7061.6699399999998</v>
      </c>
      <c r="H1184" s="3">
        <f t="shared" si="41"/>
        <v>0.15999999999803549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595.51</v>
      </c>
      <c r="D1185" s="2">
        <f>BILANCA!E181</f>
        <v>977.62</v>
      </c>
      <c r="E1185" s="2">
        <v>0</v>
      </c>
      <c r="F1185" s="2">
        <v>0</v>
      </c>
      <c r="G1185" s="3">
        <f t="shared" si="38"/>
        <v>446.38124999999997</v>
      </c>
      <c r="H1185" s="3">
        <f t="shared" si="41"/>
        <v>0.87000000000000455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397.29</v>
      </c>
      <c r="D1187" s="2">
        <f>BILANCA!E183</f>
        <v>794.39</v>
      </c>
      <c r="E1187" s="2">
        <v>0</v>
      </c>
      <c r="F1187" s="2">
        <v>0</v>
      </c>
      <c r="G1187" s="3">
        <f t="shared" si="38"/>
        <v>351.53438999999997</v>
      </c>
      <c r="H1187" s="3">
        <f t="shared" si="41"/>
        <v>0.68000000000000682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198.22</v>
      </c>
      <c r="D1188" s="2">
        <f>BILANCA!E184</f>
        <v>183.23</v>
      </c>
      <c r="E1188" s="2">
        <v>0</v>
      </c>
      <c r="F1188" s="2">
        <v>0</v>
      </c>
      <c r="G1188" s="3">
        <f t="shared" si="38"/>
        <v>100.51303999999999</v>
      </c>
      <c r="H1188" s="3">
        <f t="shared" si="41"/>
        <v>0.44999999999998863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359.77</v>
      </c>
      <c r="E1190" s="2">
        <v>0</v>
      </c>
      <c r="F1190" s="2">
        <v>0</v>
      </c>
      <c r="G1190" s="3">
        <f>B1190/1000*C1190+B1190/500*D1190</f>
        <v>129.5172</v>
      </c>
      <c r="H1190" s="3">
        <f>ABS(C1190-ROUND(C1190,0))+ABS(D1190-ROUND(D1190,0))</f>
        <v>0.23000000000001819</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359.77</v>
      </c>
      <c r="E1193" s="2">
        <v>0</v>
      </c>
      <c r="F1193" s="2">
        <v>0</v>
      </c>
      <c r="G1193" s="3">
        <f t="shared" si="42"/>
        <v>131.67581999999999</v>
      </c>
      <c r="H1193" s="3">
        <f t="shared" si="43"/>
        <v>0.23000000000001819</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4056.01</v>
      </c>
      <c r="D1198" s="2">
        <f>BILANCA!E194</f>
        <v>189</v>
      </c>
      <c r="E1198" s="2">
        <v>0</v>
      </c>
      <c r="F1198" s="2">
        <v>0</v>
      </c>
      <c r="G1198" s="3">
        <f t="shared" si="38"/>
        <v>833.59388000000001</v>
      </c>
      <c r="H1198" s="3">
        <f t="shared" si="41"/>
        <v>1.0000000000218279E-2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26734.36</v>
      </c>
      <c r="D1200" s="2">
        <f>BILANCA!E196</f>
        <v>489.1</v>
      </c>
      <c r="E1200" s="2">
        <v>0</v>
      </c>
      <c r="F1200" s="2">
        <v>0</v>
      </c>
      <c r="G1200" s="3">
        <f t="shared" si="38"/>
        <v>5265.3864000000003</v>
      </c>
      <c r="H1200" s="3">
        <f t="shared" si="41"/>
        <v>0.46000000000060481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223830.19</v>
      </c>
      <c r="D1201" s="2">
        <f>BILANCA!E197</f>
        <v>292342.09000000003</v>
      </c>
      <c r="E1201" s="2">
        <v>0</v>
      </c>
      <c r="F1201" s="2">
        <v>0</v>
      </c>
      <c r="G1201" s="3">
        <f t="shared" si="38"/>
        <v>154426.24467000001</v>
      </c>
      <c r="H1201" s="3">
        <f t="shared" si="41"/>
        <v>0.28000000002793968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223830.19</v>
      </c>
      <c r="D1203" s="2">
        <f>BILANCA!E199</f>
        <v>292342.09000000003</v>
      </c>
      <c r="E1203" s="2">
        <v>0</v>
      </c>
      <c r="F1203" s="2">
        <v>0</v>
      </c>
      <c r="G1203" s="3">
        <f t="shared" si="44"/>
        <v>156043.27341000002</v>
      </c>
      <c r="H1203" s="3">
        <f t="shared" si="45"/>
        <v>0.28000000002793968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287109.75</v>
      </c>
      <c r="D1223" s="2">
        <f>BILANCA!E219</f>
        <v>654881.87</v>
      </c>
      <c r="E1223" s="2">
        <v>0</v>
      </c>
      <c r="F1223" s="2">
        <v>0</v>
      </c>
      <c r="G1223" s="3">
        <f t="shared" si="38"/>
        <v>340134.05336999998</v>
      </c>
      <c r="H1223" s="3">
        <f t="shared" si="41"/>
        <v>0.38000000000465661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287109.75</v>
      </c>
      <c r="D1224" s="2">
        <f>BILANCA!E220</f>
        <v>654881.87</v>
      </c>
      <c r="E1224" s="2">
        <v>0</v>
      </c>
      <c r="F1224" s="2">
        <v>0</v>
      </c>
      <c r="G1224" s="3">
        <f t="shared" si="38"/>
        <v>341730.92686000001</v>
      </c>
      <c r="H1224" s="3">
        <f t="shared" si="41"/>
        <v>0.38000000000465661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117179.74</v>
      </c>
      <c r="D1225" s="2">
        <f>BILANCA!E221</f>
        <v>250991.82</v>
      </c>
      <c r="E1225" s="2">
        <v>0</v>
      </c>
      <c r="F1225" s="2">
        <v>0</v>
      </c>
      <c r="G1225" s="3">
        <f t="shared" si="38"/>
        <v>133120.12669999999</v>
      </c>
      <c r="H1225" s="3">
        <f t="shared" si="41"/>
        <v>0.43999999998777639</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143385.46</v>
      </c>
      <c r="D1229" s="2">
        <f>BILANCA!E225</f>
        <v>379999.96</v>
      </c>
      <c r="E1229" s="2">
        <v>0</v>
      </c>
      <c r="F1229" s="2">
        <v>0</v>
      </c>
      <c r="G1229" s="3">
        <f t="shared" si="38"/>
        <v>197841.39822</v>
      </c>
      <c r="H1229" s="3">
        <f t="shared" si="41"/>
        <v>0.49999999997089617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26544.55</v>
      </c>
      <c r="D1233" s="2">
        <f>BILANCA!E229</f>
        <v>23890.09</v>
      </c>
      <c r="E1233" s="2">
        <v>0</v>
      </c>
      <c r="F1233" s="2">
        <v>0</v>
      </c>
      <c r="G1233" s="3">
        <f t="shared" si="38"/>
        <v>16574.414789999999</v>
      </c>
      <c r="H1233" s="3">
        <f t="shared" si="41"/>
        <v>0.54000000000087311</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28979.67</v>
      </c>
      <c r="E1251" s="2">
        <v>0</v>
      </c>
      <c r="F1251" s="2">
        <v>0</v>
      </c>
      <c r="G1251" s="3">
        <f>B1251/1000*C1251+B1251/500*D1251</f>
        <v>13968.200939999999</v>
      </c>
      <c r="H1251" s="3">
        <f>ABS(C1251-ROUND(C1251,0))+ABS(D1251-ROUND(D1251,0))</f>
        <v>0.33000000000174623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4346692.4400000004</v>
      </c>
      <c r="D1255" s="2">
        <f>BILANCA!E251</f>
        <v>5430823.7000000002</v>
      </c>
      <c r="E1255" s="2">
        <v>0</v>
      </c>
      <c r="F1255" s="2">
        <v>0</v>
      </c>
      <c r="G1255" s="3">
        <f t="shared" si="38"/>
        <v>3726043.2608000003</v>
      </c>
      <c r="H1255" s="3">
        <f t="shared" si="41"/>
        <v>0.74000000022351742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4161976.3500000006</v>
      </c>
      <c r="D1256" s="2">
        <f>BILANCA!E252</f>
        <v>5103582.55</v>
      </c>
      <c r="E1256" s="2">
        <v>0</v>
      </c>
      <c r="F1256" s="2">
        <v>0</v>
      </c>
      <c r="G1256" s="3">
        <f t="shared" si="38"/>
        <v>3534808.7966999998</v>
      </c>
      <c r="H1256" s="3">
        <f t="shared" si="41"/>
        <v>0.80000000074505806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4449086.1100000003</v>
      </c>
      <c r="D1257" s="2">
        <f>BILANCA!E253</f>
        <v>5758464.4299999997</v>
      </c>
      <c r="E1257" s="2">
        <v>0</v>
      </c>
      <c r="F1257" s="2">
        <v>0</v>
      </c>
      <c r="G1257" s="3">
        <f t="shared" si="38"/>
        <v>3943605.69759</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287109.76000000001</v>
      </c>
      <c r="D1258" s="2">
        <f>BILANCA!E254</f>
        <v>654881.88</v>
      </c>
      <c r="E1258" s="2">
        <v>0</v>
      </c>
      <c r="F1258" s="2">
        <v>0</v>
      </c>
      <c r="G1258" s="3">
        <f t="shared" si="38"/>
        <v>396024.63296000002</v>
      </c>
      <c r="H1258" s="3">
        <f t="shared" si="41"/>
        <v>0.35999999998603016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7.7099999999627471</v>
      </c>
      <c r="D1259" s="2">
        <f>BILANCA!E255</f>
        <v>-129430.56000000006</v>
      </c>
      <c r="E1259" s="2">
        <v>0</v>
      </c>
      <c r="F1259" s="2">
        <v>0</v>
      </c>
      <c r="G1259" s="3">
        <f t="shared" si="38"/>
        <v>-64454.499090000034</v>
      </c>
      <c r="H1259" s="3">
        <f t="shared" si="41"/>
        <v>0.72999999998137355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1098495.93</v>
      </c>
      <c r="D1260" s="2">
        <f>BILANCA!E256</f>
        <v>1605577.94</v>
      </c>
      <c r="E1260" s="2">
        <v>0</v>
      </c>
      <c r="F1260" s="2">
        <v>0</v>
      </c>
      <c r="G1260" s="3">
        <f t="shared" si="38"/>
        <v>1077412.9524999999</v>
      </c>
      <c r="H1260" s="3">
        <f t="shared" si="41"/>
        <v>0.13000000012107193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813865.96</v>
      </c>
      <c r="D1261" s="2">
        <f>BILANCA!E257</f>
        <v>953175.85</v>
      </c>
      <c r="E1261" s="2">
        <v>0</v>
      </c>
      <c r="F1261" s="2">
        <v>0</v>
      </c>
      <c r="G1261" s="3">
        <f t="shared" si="38"/>
        <v>682774.63266</v>
      </c>
      <c r="H1261" s="3">
        <f t="shared" si="41"/>
        <v>0.19000000006053597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284629.96999999997</v>
      </c>
      <c r="D1263" s="2">
        <f>BILANCA!E259</f>
        <v>652402.09</v>
      </c>
      <c r="E1263" s="2">
        <v>0</v>
      </c>
      <c r="F1263" s="2">
        <v>0</v>
      </c>
      <c r="G1263" s="3">
        <f t="shared" si="38"/>
        <v>402126.83994999994</v>
      </c>
      <c r="H1263" s="3">
        <f t="shared" si="41"/>
        <v>0.11999999999534339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1098488.22</v>
      </c>
      <c r="D1264" s="2">
        <f>BILANCA!E260</f>
        <v>1735008.5</v>
      </c>
      <c r="E1264" s="2">
        <v>0</v>
      </c>
      <c r="F1264" s="2">
        <v>0</v>
      </c>
      <c r="G1264" s="3">
        <f t="shared" si="38"/>
        <v>1160400.3258799999</v>
      </c>
      <c r="H1264" s="3">
        <f t="shared" si="41"/>
        <v>0.71999999997206032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1098488.22</v>
      </c>
      <c r="D1266" s="2">
        <f>BILANCA!E262</f>
        <v>1735008.5</v>
      </c>
      <c r="E1266" s="2">
        <v>0</v>
      </c>
      <c r="F1266" s="2">
        <v>0</v>
      </c>
      <c r="G1266" s="3">
        <f t="shared" si="38"/>
        <v>1169537.33632</v>
      </c>
      <c r="H1266" s="3">
        <f t="shared" si="41"/>
        <v>0.71999999997206032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98609.68</v>
      </c>
      <c r="D1278" s="2">
        <f>BILANCA!E274</f>
        <v>426821.33999999997</v>
      </c>
      <c r="E1278" s="2">
        <v>0</v>
      </c>
      <c r="F1278" s="2">
        <v>0</v>
      </c>
      <c r="G1278" s="3">
        <f t="shared" si="38"/>
        <v>255203.63248</v>
      </c>
      <c r="H1278" s="3">
        <f t="shared" si="41"/>
        <v>0.65999999997438863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2751.04</v>
      </c>
      <c r="D1279" s="2">
        <f>BILANCA!E275</f>
        <v>4223.2299999999996</v>
      </c>
      <c r="E1279" s="2">
        <v>0</v>
      </c>
      <c r="F1279" s="2">
        <v>0</v>
      </c>
      <c r="G1279" s="3">
        <f t="shared" ref="G1279:G1294" si="48">B1279/1000*C1279+B1279/500*D1279</f>
        <v>3012.1274999999996</v>
      </c>
      <c r="H1279" s="3">
        <f t="shared" ref="H1279:H1294" si="49">ABS(C1279-ROUND(C1279,0))+ABS(D1279-ROUND(D1279,0))</f>
        <v>0.26999999999952706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276665.63</v>
      </c>
      <c r="E1281" s="2">
        <v>0</v>
      </c>
      <c r="F1281" s="2">
        <v>0</v>
      </c>
      <c r="G1281" s="3">
        <f t="shared" si="48"/>
        <v>149952.77146000002</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76518.710000000006</v>
      </c>
      <c r="E1284" s="2">
        <v>0</v>
      </c>
      <c r="F1284" s="2">
        <v>0</v>
      </c>
      <c r="G1284" s="3">
        <f t="shared" si="48"/>
        <v>41932.25308000001</v>
      </c>
      <c r="H1284" s="3">
        <f t="shared" si="49"/>
        <v>0.28999999999359716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200146.92</v>
      </c>
      <c r="E1289" s="2">
        <v>0</v>
      </c>
      <c r="F1289" s="2">
        <v>0</v>
      </c>
      <c r="G1289" s="3">
        <f t="shared" si="48"/>
        <v>111681.98136000002</v>
      </c>
      <c r="H1289" s="3">
        <f t="shared" si="49"/>
        <v>7.9999999987194315E-2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77881.919999999998</v>
      </c>
      <c r="D1290" s="2">
        <f>BILANCA!E286</f>
        <v>45890</v>
      </c>
      <c r="E1290" s="2">
        <v>0</v>
      </c>
      <c r="F1290" s="2">
        <v>0</v>
      </c>
      <c r="G1290" s="3">
        <f t="shared" si="48"/>
        <v>47505.337599999999</v>
      </c>
      <c r="H1290" s="3">
        <f t="shared" si="49"/>
        <v>8.000000000174623E-2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17873.91</v>
      </c>
      <c r="D1291" s="2">
        <f>BILANCA!E287</f>
        <v>21170.63</v>
      </c>
      <c r="E1291" s="2">
        <v>0</v>
      </c>
      <c r="F1291" s="2">
        <v>0</v>
      </c>
      <c r="G1291" s="3">
        <f t="shared" si="48"/>
        <v>16920.462770000002</v>
      </c>
      <c r="H1291" s="3">
        <f t="shared" si="49"/>
        <v>0.45999999999912689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102.81</v>
      </c>
      <c r="D1294" s="2">
        <f>BILANCA!E290</f>
        <v>78871.850000000006</v>
      </c>
      <c r="E1294" s="2">
        <v>0</v>
      </c>
      <c r="F1294" s="2">
        <v>0</v>
      </c>
      <c r="G1294" s="3">
        <f t="shared" si="48"/>
        <v>44828.408840000004</v>
      </c>
      <c r="H1294" s="3">
        <f t="shared" si="49"/>
        <v>0.33999999999417696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86098.7</v>
      </c>
      <c r="D1295" s="2">
        <f>BILANCA!E291</f>
        <v>29850.37</v>
      </c>
      <c r="E1295" s="2">
        <v>0</v>
      </c>
      <c r="F1295" s="2">
        <v>0</v>
      </c>
      <c r="G1295" s="3">
        <f t="shared" si="38"/>
        <v>41552.840399999994</v>
      </c>
      <c r="H1295" s="3">
        <f t="shared" si="41"/>
        <v>0.67000000000189175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86098.7</v>
      </c>
      <c r="D1296" s="2">
        <f>BILANCA!E292</f>
        <v>29850.37</v>
      </c>
      <c r="E1296" s="2">
        <v>0</v>
      </c>
      <c r="F1296" s="2">
        <v>0</v>
      </c>
      <c r="G1296" s="3">
        <f t="shared" ref="G1296:G1299" si="50">B1296/1000*C1296+B1296/500*D1296</f>
        <v>41698.639839999996</v>
      </c>
      <c r="H1296" s="3">
        <f t="shared" ref="H1296:H1299" si="51">ABS(C1296-ROUND(C1296,0))+ABS(D1296-ROUND(D1296,0))</f>
        <v>0.67000000000189175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1536007.04</v>
      </c>
      <c r="D1301" s="2">
        <f>BILANCA!E297</f>
        <v>886232.45</v>
      </c>
      <c r="E1301" s="2">
        <v>0</v>
      </c>
      <c r="F1301" s="2">
        <v>0</v>
      </c>
      <c r="G1301" s="3">
        <f t="shared" si="38"/>
        <v>962765.33453999995</v>
      </c>
      <c r="H1301" s="3">
        <f t="shared" si="41"/>
        <v>0.48999999999068677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1536007.04</v>
      </c>
      <c r="D1302" s="2">
        <f>BILANCA!E298</f>
        <v>886232.45</v>
      </c>
      <c r="E1302" s="2">
        <v>0</v>
      </c>
      <c r="F1302" s="2">
        <v>0</v>
      </c>
      <c r="G1302" s="3">
        <f t="shared" si="38"/>
        <v>966073.80647999991</v>
      </c>
      <c r="H1302" s="3">
        <f t="shared" si="41"/>
        <v>0.48999999999068677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148073.85999999999</v>
      </c>
      <c r="D1305" s="2">
        <f>BILANCA!E302</f>
        <v>167834.63</v>
      </c>
      <c r="E1305" s="2">
        <v>0</v>
      </c>
      <c r="F1305" s="2">
        <v>0</v>
      </c>
      <c r="G1305" s="3">
        <f t="shared" si="38"/>
        <v>142704.22039999999</v>
      </c>
      <c r="H1305" s="3">
        <f t="shared" si="41"/>
        <v>0.51000000000931323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228.56</v>
      </c>
      <c r="D1306" s="2">
        <f>BILANCA!E303</f>
        <v>347291.8</v>
      </c>
      <c r="E1306" s="2">
        <v>0</v>
      </c>
      <c r="F1306" s="2">
        <v>0</v>
      </c>
      <c r="G1306" s="3">
        <f t="shared" si="38"/>
        <v>205664.39935999998</v>
      </c>
      <c r="H1306" s="3">
        <f t="shared" si="41"/>
        <v>0.64000000001163926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26240.07</v>
      </c>
      <c r="D1308" s="2">
        <f>BILANCA!E305</f>
        <v>0</v>
      </c>
      <c r="E1308" s="2">
        <v>0</v>
      </c>
      <c r="F1308" s="2">
        <v>0</v>
      </c>
      <c r="G1308" s="3">
        <f t="shared" ref="G1308:G1581" si="52">B1308/1000*C1308+B1308/500*D1308</f>
        <v>7819.5408599999992</v>
      </c>
      <c r="H1308" s="3">
        <f t="shared" si="41"/>
        <v>6.9999999999708962E-2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60016.68</v>
      </c>
      <c r="D1309" s="2">
        <f>BILANCA!E306</f>
        <v>30008.42</v>
      </c>
      <c r="E1309" s="2">
        <v>0</v>
      </c>
      <c r="F1309" s="2">
        <v>0</v>
      </c>
      <c r="G1309" s="3">
        <f t="shared" si="52"/>
        <v>35890.02248</v>
      </c>
      <c r="H1309" s="3">
        <f t="shared" si="41"/>
        <v>0.73999999999796273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131</v>
      </c>
      <c r="D1311" s="2">
        <f>BILANCA!E308</f>
        <v>155.4</v>
      </c>
      <c r="E1311" s="2">
        <v>0</v>
      </c>
      <c r="F1311" s="2">
        <v>0</v>
      </c>
      <c r="G1311" s="3">
        <f t="shared" si="52"/>
        <v>132.98179999999999</v>
      </c>
      <c r="H1311" s="3">
        <f t="shared" si="41"/>
        <v>0.40000000000000568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57941.96</v>
      </c>
      <c r="D1312" s="2">
        <f>BILANCA!E309</f>
        <v>69217.66</v>
      </c>
      <c r="E1312" s="2">
        <v>0</v>
      </c>
      <c r="F1312" s="2">
        <v>0</v>
      </c>
      <c r="G1312" s="3">
        <f t="shared" si="52"/>
        <v>59305.938559999995</v>
      </c>
      <c r="H1312" s="3">
        <f t="shared" si="41"/>
        <v>0.37999999999738066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514.96</v>
      </c>
      <c r="D1314" s="2">
        <f>BILANCA!E311</f>
        <v>267.63</v>
      </c>
      <c r="E1314" s="2">
        <v>0</v>
      </c>
      <c r="F1314" s="2">
        <v>0</v>
      </c>
      <c r="G1314" s="3">
        <f t="shared" si="52"/>
        <v>319.26688000000001</v>
      </c>
      <c r="H1314" s="3">
        <f t="shared" si="41"/>
        <v>0.40999999999996817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71035.350000000006</v>
      </c>
      <c r="D1340" s="2">
        <f>BILANCA!E337</f>
        <v>38294.03</v>
      </c>
      <c r="E1340" s="2">
        <v>0</v>
      </c>
      <c r="F1340" s="2">
        <v>0</v>
      </c>
      <c r="G1340" s="3">
        <f t="shared" si="52"/>
        <v>48715.725300000006</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223830.19</v>
      </c>
      <c r="D1342" s="2">
        <f>BILANCA!E339</f>
        <v>292342.09000000003</v>
      </c>
      <c r="E1342" s="2">
        <v>0</v>
      </c>
      <c r="F1342" s="2">
        <v>0</v>
      </c>
      <c r="G1342" s="3">
        <f t="shared" si="52"/>
        <v>268426.77084000001</v>
      </c>
      <c r="H1342" s="3">
        <f t="shared" si="41"/>
        <v>0.28000000002793968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287109.75</v>
      </c>
      <c r="D1346" s="2">
        <f>BILANCA!E343</f>
        <v>654881.87</v>
      </c>
      <c r="E1346" s="2">
        <v>0</v>
      </c>
      <c r="F1346" s="2">
        <v>0</v>
      </c>
      <c r="G1346" s="3">
        <f t="shared" si="52"/>
        <v>536549.49264000007</v>
      </c>
      <c r="H1346" s="3">
        <f t="shared" si="41"/>
        <v>0.38000000000465661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334.68</v>
      </c>
      <c r="D1347" s="2">
        <f>BILANCA!E344</f>
        <v>489.1</v>
      </c>
      <c r="E1347" s="2">
        <v>0</v>
      </c>
      <c r="F1347" s="2">
        <v>0</v>
      </c>
      <c r="G1347" s="3">
        <f t="shared" si="52"/>
        <v>442.44056000000006</v>
      </c>
      <c r="H1347" s="3">
        <f t="shared" si="41"/>
        <v>0.42000000000001592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9205.39</v>
      </c>
      <c r="E1368" s="2">
        <v>0</v>
      </c>
      <c r="F1368" s="2">
        <v>0</v>
      </c>
      <c r="G1368" s="3">
        <f t="shared" si="57"/>
        <v>6591.0592399999996</v>
      </c>
      <c r="H1368" s="3">
        <f t="shared" si="58"/>
        <v>0.38999999999941792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1710.23</v>
      </c>
      <c r="E1369" s="2">
        <v>0</v>
      </c>
      <c r="F1369" s="2">
        <v>0</v>
      </c>
      <c r="G1369" s="3">
        <f t="shared" si="57"/>
        <v>1227.94514</v>
      </c>
      <c r="H1369" s="3">
        <f t="shared" si="58"/>
        <v>0.23000000000001819</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18064.05</v>
      </c>
      <c r="E1370" s="2">
        <v>0</v>
      </c>
      <c r="F1370" s="2">
        <v>0</v>
      </c>
      <c r="G1370" s="3">
        <f t="shared" si="57"/>
        <v>13006.115999999998</v>
      </c>
      <c r="H1370" s="3">
        <f t="shared" si="58"/>
        <v>4.9999999999272404E-2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0.13</v>
      </c>
      <c r="D1390" s="2">
        <f>BILANCA!E387</f>
        <v>0.13</v>
      </c>
      <c r="E1390" s="2">
        <v>0</v>
      </c>
      <c r="F1390" s="2">
        <v>0</v>
      </c>
      <c r="G1390" s="3">
        <f t="shared" ref="G1390:G1399" si="61">B1390/1000*C1390+B1390/500*D1390</f>
        <v>0.1482</v>
      </c>
      <c r="H1390" s="3">
        <f t="shared" ref="H1390:H1399" si="62">ABS(C1390-ROUND(C1390,0))+ABS(D1390-ROUND(D1390,0))</f>
        <v>0.26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1420648.79</v>
      </c>
      <c r="D1394" s="2">
        <f>BILANCA!E391</f>
        <v>772592.97</v>
      </c>
      <c r="E1394" s="2">
        <v>0</v>
      </c>
      <c r="F1394" s="2">
        <v>0</v>
      </c>
      <c r="G1394" s="3">
        <f t="shared" si="61"/>
        <v>1138880.53632</v>
      </c>
      <c r="H1394" s="3">
        <f t="shared" si="62"/>
        <v>0.23999999999068677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113639.35</v>
      </c>
      <c r="D1395" s="2">
        <f>BILANCA!E392</f>
        <v>113639.35</v>
      </c>
      <c r="E1395" s="2">
        <v>0</v>
      </c>
      <c r="F1395" s="2">
        <v>0</v>
      </c>
      <c r="G1395" s="3">
        <f t="shared" si="61"/>
        <v>131253.44925000001</v>
      </c>
      <c r="H1395" s="3">
        <f t="shared" si="62"/>
        <v>0.70000000001164153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1718.77</v>
      </c>
      <c r="D1400" s="14">
        <f>BILANCA!E397</f>
        <v>0</v>
      </c>
      <c r="E1400" s="14">
        <v>0</v>
      </c>
      <c r="F1400" s="14">
        <v>0</v>
      </c>
      <c r="G1400" s="15">
        <f t="shared" si="52"/>
        <v>670.32029999999997</v>
      </c>
      <c r="H1400" s="15">
        <f t="shared" si="41"/>
        <v>0.23000000000001819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218882.74000000002</v>
      </c>
      <c r="D1401" s="7">
        <f>'RAS-funkcijski'!E5</f>
        <v>264376.19999999995</v>
      </c>
      <c r="E1401" s="7">
        <v>0</v>
      </c>
      <c r="F1401" s="7">
        <v>0</v>
      </c>
      <c r="G1401" s="8">
        <f t="shared" si="52"/>
        <v>747.63513999999998</v>
      </c>
      <c r="H1401" s="8">
        <f t="shared" si="41"/>
        <v>0.45999999993364327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41933.1</v>
      </c>
      <c r="D1402" s="2">
        <f>'RAS-funkcijski'!E6</f>
        <v>66949.649999999994</v>
      </c>
      <c r="E1402" s="2">
        <v>0</v>
      </c>
      <c r="F1402" s="2">
        <v>0</v>
      </c>
      <c r="G1402" s="3">
        <f t="shared" si="52"/>
        <v>351.66479999999996</v>
      </c>
      <c r="H1402" s="3">
        <f t="shared" si="41"/>
        <v>0.45000000000436557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38959.11</v>
      </c>
      <c r="D1403" s="2">
        <f>'RAS-funkcijski'!E7</f>
        <v>54384.639999999999</v>
      </c>
      <c r="E1403" s="2">
        <v>0</v>
      </c>
      <c r="F1403" s="2">
        <v>0</v>
      </c>
      <c r="G1403" s="3">
        <f t="shared" si="52"/>
        <v>443.18516999999997</v>
      </c>
      <c r="H1403" s="3">
        <f t="shared" si="41"/>
        <v>0.47000000000116415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2973.99</v>
      </c>
      <c r="D1404" s="2">
        <f>'RAS-funkcijski'!E8</f>
        <v>12565.01</v>
      </c>
      <c r="E1404" s="2">
        <v>0</v>
      </c>
      <c r="F1404" s="2">
        <v>0</v>
      </c>
      <c r="G1404" s="3">
        <f t="shared" si="52"/>
        <v>112.41604000000001</v>
      </c>
      <c r="H1404" s="3">
        <f t="shared" si="41"/>
        <v>2.0000000000436557E-2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176949.64</v>
      </c>
      <c r="D1409" s="2">
        <f>'RAS-funkcijski'!E13</f>
        <v>197426.55</v>
      </c>
      <c r="E1409" s="2">
        <v>0</v>
      </c>
      <c r="F1409" s="2">
        <v>0</v>
      </c>
      <c r="G1409" s="3">
        <f t="shared" si="52"/>
        <v>5146.2246599999999</v>
      </c>
      <c r="H1409" s="3">
        <f t="shared" si="41"/>
        <v>0.80999999999767169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51317.32</v>
      </c>
      <c r="D1410" s="2">
        <f>'RAS-funkcijski'!E14</f>
        <v>63663.27</v>
      </c>
      <c r="E1410" s="2">
        <v>0</v>
      </c>
      <c r="F1410" s="2">
        <v>0</v>
      </c>
      <c r="G1410" s="3">
        <f t="shared" si="52"/>
        <v>1786.4386</v>
      </c>
      <c r="H1410" s="3">
        <f t="shared" si="41"/>
        <v>0.58999999999650754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125632.32000000001</v>
      </c>
      <c r="D1412" s="2">
        <f>'RAS-funkcijski'!E16</f>
        <v>133763.28</v>
      </c>
      <c r="E1412" s="2">
        <v>0</v>
      </c>
      <c r="F1412" s="2">
        <v>0</v>
      </c>
      <c r="G1412" s="3">
        <f t="shared" si="52"/>
        <v>4717.9065600000004</v>
      </c>
      <c r="H1412" s="3">
        <f t="shared" si="41"/>
        <v>0.60000000000582077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30552.03</v>
      </c>
      <c r="D1424" s="2">
        <f>'RAS-funkcijski'!E28</f>
        <v>19932.439999999999</v>
      </c>
      <c r="E1424" s="2">
        <v>0</v>
      </c>
      <c r="F1424" s="2">
        <v>0</v>
      </c>
      <c r="G1424" s="3">
        <f t="shared" si="52"/>
        <v>1690.0058399999998</v>
      </c>
      <c r="H1424" s="3">
        <f t="shared" si="41"/>
        <v>0.46999999999752617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30552.03</v>
      </c>
      <c r="D1426" s="2">
        <f>'RAS-funkcijski'!E30</f>
        <v>19932.439999999999</v>
      </c>
      <c r="E1426" s="2">
        <v>0</v>
      </c>
      <c r="F1426" s="2">
        <v>0</v>
      </c>
      <c r="G1426" s="3">
        <f t="shared" si="52"/>
        <v>1830.8396599999999</v>
      </c>
      <c r="H1426" s="3">
        <f t="shared" si="41"/>
        <v>0.46999999999752617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695267.62</v>
      </c>
      <c r="D1431" s="2">
        <f>'RAS-funkcijski'!E35</f>
        <v>895004.26</v>
      </c>
      <c r="E1431" s="2">
        <v>0</v>
      </c>
      <c r="F1431" s="2">
        <v>0</v>
      </c>
      <c r="G1431" s="3">
        <f t="shared" si="52"/>
        <v>77043.560339999996</v>
      </c>
      <c r="H1431" s="3">
        <f t="shared" si="41"/>
        <v>0.64000000001396984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4579.59</v>
      </c>
      <c r="D1435" s="2">
        <f>'RAS-funkcijski'!E39</f>
        <v>5373.39</v>
      </c>
      <c r="E1435" s="2">
        <v>0</v>
      </c>
      <c r="F1435" s="2">
        <v>0</v>
      </c>
      <c r="G1435" s="3">
        <f t="shared" si="52"/>
        <v>536.42295000000013</v>
      </c>
      <c r="H1435" s="3">
        <f t="shared" si="41"/>
        <v>0.8000000000001819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4579.59</v>
      </c>
      <c r="D1436" s="2">
        <f>'RAS-funkcijski'!E40</f>
        <v>5373.39</v>
      </c>
      <c r="E1436" s="2">
        <v>0</v>
      </c>
      <c r="F1436" s="2">
        <v>0</v>
      </c>
      <c r="G1436" s="3">
        <f t="shared" si="52"/>
        <v>551.74932000000001</v>
      </c>
      <c r="H1436" s="3">
        <f t="shared" si="41"/>
        <v>0.8000000000001819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12207.78</v>
      </c>
      <c r="D1439" s="2">
        <f>'RAS-funkcijski'!E43</f>
        <v>13901.73</v>
      </c>
      <c r="E1439" s="2">
        <v>0</v>
      </c>
      <c r="F1439" s="2">
        <v>0</v>
      </c>
      <c r="G1439" s="3">
        <f t="shared" si="52"/>
        <v>1560.4383600000001</v>
      </c>
      <c r="H1439" s="3">
        <f t="shared" si="41"/>
        <v>0.48999999999978172</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1941.92</v>
      </c>
      <c r="D1441" s="2">
        <f>'RAS-funkcijski'!E45</f>
        <v>2376.56</v>
      </c>
      <c r="E1441" s="2">
        <v>0</v>
      </c>
      <c r="F1441" s="2">
        <v>0</v>
      </c>
      <c r="G1441" s="3">
        <f t="shared" si="52"/>
        <v>274.49664000000001</v>
      </c>
      <c r="H1441" s="3">
        <f t="shared" si="63"/>
        <v>0.51999999999998181</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2019.09</v>
      </c>
      <c r="D1443" s="2">
        <f>'RAS-funkcijski'!E47</f>
        <v>2524.6</v>
      </c>
      <c r="E1443" s="2">
        <v>0</v>
      </c>
      <c r="F1443" s="2">
        <v>0</v>
      </c>
      <c r="G1443" s="3">
        <f t="shared" si="52"/>
        <v>303.93646999999999</v>
      </c>
      <c r="H1443" s="3">
        <f t="shared" si="63"/>
        <v>0.49000000000000909</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8246.77</v>
      </c>
      <c r="D1444" s="2">
        <f>'RAS-funkcijski'!E48</f>
        <v>9000.57</v>
      </c>
      <c r="E1444" s="2">
        <v>0</v>
      </c>
      <c r="F1444" s="2">
        <v>0</v>
      </c>
      <c r="G1444" s="3">
        <f t="shared" si="52"/>
        <v>1154.9080399999998</v>
      </c>
      <c r="H1444" s="3">
        <f t="shared" si="63"/>
        <v>0.65999999999985448</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669490.37</v>
      </c>
      <c r="D1450" s="2">
        <f>'RAS-funkcijski'!E54</f>
        <v>861717.44</v>
      </c>
      <c r="E1450" s="2">
        <v>0</v>
      </c>
      <c r="F1450" s="2">
        <v>0</v>
      </c>
      <c r="G1450" s="3">
        <f t="shared" si="52"/>
        <v>119646.26250000001</v>
      </c>
      <c r="H1450" s="3">
        <f t="shared" si="63"/>
        <v>0.80999999993946403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669490.37</v>
      </c>
      <c r="D1451" s="2">
        <f>'RAS-funkcijski'!E55</f>
        <v>861717.44</v>
      </c>
      <c r="E1451" s="2">
        <v>0</v>
      </c>
      <c r="F1451" s="2">
        <v>0</v>
      </c>
      <c r="G1451" s="3">
        <f t="shared" si="52"/>
        <v>122039.18774999998</v>
      </c>
      <c r="H1451" s="3">
        <f t="shared" si="63"/>
        <v>0.80999999993946403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8877.86</v>
      </c>
      <c r="D1456" s="2">
        <f>'RAS-funkcijski'!E60</f>
        <v>12471.9</v>
      </c>
      <c r="E1456" s="2">
        <v>0</v>
      </c>
      <c r="F1456" s="2">
        <v>0</v>
      </c>
      <c r="G1456" s="3">
        <f t="shared" si="52"/>
        <v>1894.01296</v>
      </c>
      <c r="H1456" s="3">
        <f t="shared" si="63"/>
        <v>0.23999999999978172</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112.02</v>
      </c>
      <c r="D1457" s="2">
        <f>'RAS-funkcijski'!E61</f>
        <v>1539.8</v>
      </c>
      <c r="E1457" s="2">
        <v>0</v>
      </c>
      <c r="F1457" s="2">
        <v>0</v>
      </c>
      <c r="G1457" s="3">
        <f t="shared" si="52"/>
        <v>181.92234000000002</v>
      </c>
      <c r="H1457" s="3">
        <f t="shared" si="63"/>
        <v>0.2200000000000415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112.02</v>
      </c>
      <c r="D1461" s="2">
        <f>'RAS-funkcijski'!E65</f>
        <v>1539.8</v>
      </c>
      <c r="E1461" s="2">
        <v>0</v>
      </c>
      <c r="F1461" s="2">
        <v>0</v>
      </c>
      <c r="G1461" s="3">
        <f t="shared" si="52"/>
        <v>194.68881999999999</v>
      </c>
      <c r="H1461" s="3">
        <f t="shared" si="63"/>
        <v>0.2200000000000415</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32110.219999999998</v>
      </c>
      <c r="D1471" s="2">
        <f>'RAS-funkcijski'!E75</f>
        <v>59453.05</v>
      </c>
      <c r="E1471" s="2">
        <v>0</v>
      </c>
      <c r="F1471" s="2">
        <v>0</v>
      </c>
      <c r="G1471" s="3">
        <f t="shared" si="52"/>
        <v>10722.158719999999</v>
      </c>
      <c r="H1471" s="3">
        <f t="shared" si="63"/>
        <v>0.27000000000043656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2584.1999999999998</v>
      </c>
      <c r="D1472" s="2">
        <f>'RAS-funkcijski'!E76</f>
        <v>2973.01</v>
      </c>
      <c r="E1472" s="2">
        <v>0</v>
      </c>
      <c r="F1472" s="2">
        <v>0</v>
      </c>
      <c r="G1472" s="3">
        <f t="shared" si="52"/>
        <v>614.17583999999999</v>
      </c>
      <c r="H1472" s="3">
        <f t="shared" si="63"/>
        <v>0.21000000000003638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13102.97</v>
      </c>
      <c r="D1475" s="2">
        <f>'RAS-funkcijski'!E79</f>
        <v>36719.65</v>
      </c>
      <c r="E1475" s="2">
        <v>0</v>
      </c>
      <c r="F1475" s="2">
        <v>0</v>
      </c>
      <c r="G1475" s="3">
        <f t="shared" si="52"/>
        <v>6490.6702500000001</v>
      </c>
      <c r="H1475" s="3">
        <f t="shared" si="63"/>
        <v>0.37999999999919964</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16423.05</v>
      </c>
      <c r="D1477" s="2">
        <f>'RAS-funkcijski'!E81</f>
        <v>19760.39</v>
      </c>
      <c r="E1477" s="2">
        <v>0</v>
      </c>
      <c r="F1477" s="2">
        <v>0</v>
      </c>
      <c r="G1477" s="3">
        <f t="shared" si="52"/>
        <v>4307.6749099999997</v>
      </c>
      <c r="H1477" s="3">
        <f t="shared" si="63"/>
        <v>0.43999999999869033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397421.62</v>
      </c>
      <c r="D1478" s="2">
        <f>'RAS-funkcijski'!E82</f>
        <v>687663.78</v>
      </c>
      <c r="E1478" s="2">
        <v>0</v>
      </c>
      <c r="F1478" s="2">
        <v>0</v>
      </c>
      <c r="G1478" s="3">
        <f t="shared" si="52"/>
        <v>138274.43604</v>
      </c>
      <c r="H1478" s="3">
        <f t="shared" si="63"/>
        <v>0.59999999997671694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104523.01</v>
      </c>
      <c r="D1480" s="2">
        <f>'RAS-funkcijski'!E84</f>
        <v>173243.51</v>
      </c>
      <c r="E1480" s="2">
        <v>0</v>
      </c>
      <c r="F1480" s="2">
        <v>0</v>
      </c>
      <c r="G1480" s="3">
        <f t="shared" si="52"/>
        <v>36080.8024</v>
      </c>
      <c r="H1480" s="3">
        <f t="shared" si="63"/>
        <v>0.49999999998544808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5612.17</v>
      </c>
      <c r="D1482" s="2">
        <f>'RAS-funkcijski'!E86</f>
        <v>179618.93</v>
      </c>
      <c r="E1482" s="2">
        <v>0</v>
      </c>
      <c r="F1482" s="2">
        <v>0</v>
      </c>
      <c r="G1482" s="3">
        <f t="shared" si="52"/>
        <v>29917.70246</v>
      </c>
      <c r="H1482" s="3">
        <f t="shared" si="63"/>
        <v>0.24000000000705768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287286.44</v>
      </c>
      <c r="D1484" s="2">
        <f>'RAS-funkcijski'!E88</f>
        <v>334801.34000000003</v>
      </c>
      <c r="E1484" s="2">
        <v>0</v>
      </c>
      <c r="F1484" s="2">
        <v>0</v>
      </c>
      <c r="G1484" s="3">
        <f t="shared" si="52"/>
        <v>80378.686080000014</v>
      </c>
      <c r="H1484" s="3">
        <f t="shared" si="63"/>
        <v>0.78000000002793968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251401.65</v>
      </c>
      <c r="D1503" s="2">
        <f>'RAS-funkcijski'!E107</f>
        <v>77753.48</v>
      </c>
      <c r="E1503" s="2">
        <v>0</v>
      </c>
      <c r="F1503" s="2">
        <v>0</v>
      </c>
      <c r="G1503" s="3">
        <f t="shared" si="52"/>
        <v>41911.586829999993</v>
      </c>
      <c r="H1503" s="3">
        <f t="shared" si="63"/>
        <v>0.83000000000174623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243251.65</v>
      </c>
      <c r="D1504" s="2">
        <f>'RAS-funkcijski'!E108</f>
        <v>66753.48</v>
      </c>
      <c r="E1504" s="2">
        <v>0</v>
      </c>
      <c r="F1504" s="2">
        <v>0</v>
      </c>
      <c r="G1504" s="3">
        <f t="shared" si="52"/>
        <v>39182.895439999993</v>
      </c>
      <c r="H1504" s="3">
        <f t="shared" si="63"/>
        <v>0.83000000000174623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2500</v>
      </c>
      <c r="D1507" s="2">
        <f>'RAS-funkcijski'!E111</f>
        <v>2500</v>
      </c>
      <c r="E1507" s="2">
        <v>0</v>
      </c>
      <c r="F1507" s="2">
        <v>0</v>
      </c>
      <c r="G1507" s="3">
        <f t="shared" si="52"/>
        <v>802.5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5650</v>
      </c>
      <c r="D1509" s="2">
        <f>'RAS-funkcijski'!E113</f>
        <v>8500</v>
      </c>
      <c r="E1509" s="2">
        <v>0</v>
      </c>
      <c r="F1509" s="2">
        <v>0</v>
      </c>
      <c r="G1509" s="3">
        <f t="shared" si="52"/>
        <v>2468.85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119323.46</v>
      </c>
      <c r="D1510" s="2">
        <f>'RAS-funkcijski'!E114</f>
        <v>139002.44</v>
      </c>
      <c r="E1510" s="2">
        <v>0</v>
      </c>
      <c r="F1510" s="2">
        <v>0</v>
      </c>
      <c r="G1510" s="3">
        <f t="shared" si="52"/>
        <v>43706.117400000003</v>
      </c>
      <c r="H1510" s="3">
        <f t="shared" si="63"/>
        <v>0.90000000000873115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103720.91</v>
      </c>
      <c r="D1511" s="2">
        <f>'RAS-funkcijski'!E115</f>
        <v>125702.26999999999</v>
      </c>
      <c r="E1511" s="2">
        <v>0</v>
      </c>
      <c r="F1511" s="2">
        <v>0</v>
      </c>
      <c r="G1511" s="3">
        <f t="shared" si="52"/>
        <v>39418.924950000001</v>
      </c>
      <c r="H1511" s="3">
        <f t="shared" si="63"/>
        <v>0.35999999998603016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94419.13</v>
      </c>
      <c r="D1512" s="2">
        <f>'RAS-funkcijski'!E116</f>
        <v>116797.81</v>
      </c>
      <c r="E1512" s="2">
        <v>0</v>
      </c>
      <c r="F1512" s="2">
        <v>0</v>
      </c>
      <c r="G1512" s="3">
        <f t="shared" si="52"/>
        <v>36737.652000000002</v>
      </c>
      <c r="H1512" s="3">
        <f t="shared" si="63"/>
        <v>0.32000000000698492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9301.7800000000007</v>
      </c>
      <c r="D1513" s="2">
        <f>'RAS-funkcijski'!E117</f>
        <v>8904.4599999999991</v>
      </c>
      <c r="E1513" s="2">
        <v>0</v>
      </c>
      <c r="F1513" s="2">
        <v>0</v>
      </c>
      <c r="G1513" s="3">
        <f t="shared" si="52"/>
        <v>3063.5091000000002</v>
      </c>
      <c r="H1513" s="3">
        <f t="shared" si="63"/>
        <v>0.67999999999847205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15602.55</v>
      </c>
      <c r="D1521" s="2">
        <f>'RAS-funkcijski'!E125</f>
        <v>13300.17</v>
      </c>
      <c r="E1521" s="2">
        <v>0</v>
      </c>
      <c r="F1521" s="2">
        <v>0</v>
      </c>
      <c r="G1521" s="3">
        <f t="shared" si="52"/>
        <v>5106.5496899999998</v>
      </c>
      <c r="H1521" s="3">
        <f t="shared" si="63"/>
        <v>0.62000000000080036</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152039.04999999999</v>
      </c>
      <c r="D1525" s="2">
        <f>'RAS-funkcijski'!E129</f>
        <v>240130.25999999998</v>
      </c>
      <c r="E1525" s="2">
        <v>0</v>
      </c>
      <c r="F1525" s="2">
        <v>0</v>
      </c>
      <c r="G1525" s="3">
        <f t="shared" si="52"/>
        <v>79037.446249999994</v>
      </c>
      <c r="H1525" s="3">
        <f t="shared" si="63"/>
        <v>0.30999999996856786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9237.68</v>
      </c>
      <c r="D1531" s="2">
        <f>'RAS-funkcijski'!E135</f>
        <v>8659.0400000000009</v>
      </c>
      <c r="E1531" s="2">
        <v>0</v>
      </c>
      <c r="F1531" s="2">
        <v>0</v>
      </c>
      <c r="G1531" s="3">
        <f t="shared" si="52"/>
        <v>3478.8045600000005</v>
      </c>
      <c r="H1531" s="3">
        <f t="shared" si="63"/>
        <v>0.36000000000058208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679.79</v>
      </c>
      <c r="D1533" s="2">
        <f>'RAS-funkcijski'!E137</f>
        <v>1818.42</v>
      </c>
      <c r="E1533" s="2">
        <v>0</v>
      </c>
      <c r="F1533" s="2">
        <v>0</v>
      </c>
      <c r="G1533" s="3">
        <f t="shared" si="52"/>
        <v>574.11179000000004</v>
      </c>
      <c r="H1533" s="3">
        <f t="shared" si="63"/>
        <v>0.63000000000010914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331.8</v>
      </c>
      <c r="D1534" s="2">
        <f>'RAS-funkcijski'!E138</f>
        <v>132.72</v>
      </c>
      <c r="E1534" s="2">
        <v>0</v>
      </c>
      <c r="F1534" s="2">
        <v>0</v>
      </c>
      <c r="G1534" s="3">
        <f t="shared" si="52"/>
        <v>80.030160000000009</v>
      </c>
      <c r="H1534" s="3">
        <f t="shared" si="63"/>
        <v>0.47999999999998977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141789.78</v>
      </c>
      <c r="D1536" s="2">
        <f>'RAS-funkcijski'!E140</f>
        <v>229520.08</v>
      </c>
      <c r="E1536" s="2">
        <v>0</v>
      </c>
      <c r="F1536" s="2">
        <v>0</v>
      </c>
      <c r="G1536" s="3">
        <f t="shared" si="52"/>
        <v>81712.871840000007</v>
      </c>
      <c r="H1536" s="3">
        <f t="shared" si="63"/>
        <v>0.29999999998835847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1896998.39</v>
      </c>
      <c r="D1537" s="14">
        <f>'RAS-funkcijski'!E141</f>
        <v>2383315.9099999997</v>
      </c>
      <c r="E1537" s="14">
        <v>0</v>
      </c>
      <c r="F1537" s="14">
        <v>0</v>
      </c>
      <c r="G1537" s="15">
        <f t="shared" si="52"/>
        <v>912917.33876999991</v>
      </c>
      <c r="H1537" s="15">
        <f t="shared" si="63"/>
        <v>0.48000000021420419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230153.13999999998</v>
      </c>
      <c r="E1538" s="7">
        <v>0</v>
      </c>
      <c r="F1538" s="7">
        <v>0</v>
      </c>
      <c r="G1538" s="8">
        <f t="shared" si="52"/>
        <v>460.30627999999996</v>
      </c>
      <c r="H1538" s="8">
        <f t="shared" si="63"/>
        <v>0.13999999998486601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230153.13999999998</v>
      </c>
      <c r="E1539" s="2">
        <v>0</v>
      </c>
      <c r="F1539" s="2">
        <v>0</v>
      </c>
      <c r="G1539" s="3">
        <f t="shared" si="52"/>
        <v>920.61255999999992</v>
      </c>
      <c r="H1539" s="3">
        <f t="shared" si="63"/>
        <v>0.13999999998486601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230136.05</v>
      </c>
      <c r="E1540" s="2">
        <v>0</v>
      </c>
      <c r="F1540" s="2">
        <v>0</v>
      </c>
      <c r="G1540" s="3">
        <f t="shared" si="52"/>
        <v>1380.8163</v>
      </c>
      <c r="H1540" s="3">
        <f t="shared" si="63"/>
        <v>4.9999999988358468E-2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230136.05</v>
      </c>
      <c r="E1542" s="2">
        <v>0</v>
      </c>
      <c r="F1542" s="2">
        <v>0</v>
      </c>
      <c r="G1542" s="3">
        <f t="shared" si="52"/>
        <v>2301.3604999999998</v>
      </c>
      <c r="H1542" s="3">
        <f t="shared" si="63"/>
        <v>4.9999999988358468E-2</v>
      </c>
      <c r="I1542" s="11">
        <f t="shared" si="64"/>
        <v>115.06802497320862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17.09</v>
      </c>
      <c r="E1547" s="2">
        <v>0</v>
      </c>
      <c r="F1547" s="2">
        <v>0</v>
      </c>
      <c r="G1547" s="3">
        <f t="shared" si="52"/>
        <v>0.34179999999999999</v>
      </c>
      <c r="H1547" s="3">
        <f t="shared" si="63"/>
        <v>8.9999999999999858E-2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17.09</v>
      </c>
      <c r="E1552" s="2">
        <v>0</v>
      </c>
      <c r="F1552" s="2">
        <v>0</v>
      </c>
      <c r="G1552" s="3">
        <f t="shared" si="52"/>
        <v>0.51269999999999993</v>
      </c>
      <c r="H1552" s="3">
        <f t="shared" si="63"/>
        <v>8.9999999999999858E-2</v>
      </c>
      <c r="I1552" s="11">
        <f t="shared" si="65"/>
        <v>4.614299999999992E-2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581975.29</v>
      </c>
      <c r="D1582" s="7"/>
      <c r="E1582" s="7">
        <v>0</v>
      </c>
      <c r="F1582" s="7">
        <v>0</v>
      </c>
      <c r="G1582" s="8">
        <f t="shared" ref="G1582:G1686" si="70">B1582/1000*C1582</f>
        <v>581.97529000000009</v>
      </c>
      <c r="H1582" s="8">
        <f t="shared" ref="H1582:H1686" si="71">ABS(C1582-ROUND(C1582,0))</f>
        <v>0.2900000000372529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3141277.2800000003</v>
      </c>
      <c r="D1583" s="2">
        <v>0</v>
      </c>
      <c r="E1583" s="2">
        <v>0</v>
      </c>
      <c r="F1583" s="2">
        <v>0</v>
      </c>
      <c r="G1583" s="3">
        <f t="shared" si="70"/>
        <v>6282.5545600000005</v>
      </c>
      <c r="H1583" s="3">
        <f t="shared" si="71"/>
        <v>0.28000000026077032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928734.9</v>
      </c>
      <c r="D1585" s="2">
        <v>0</v>
      </c>
      <c r="E1585" s="2">
        <v>0</v>
      </c>
      <c r="F1585" s="2">
        <v>0</v>
      </c>
      <c r="G1585" s="3">
        <f t="shared" si="70"/>
        <v>3714.9396000000002</v>
      </c>
      <c r="H1585" s="3">
        <f t="shared" si="71"/>
        <v>9.9999999976716936E-2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308493.77</v>
      </c>
      <c r="D1586" s="2">
        <v>0</v>
      </c>
      <c r="E1586" s="2">
        <v>0</v>
      </c>
      <c r="F1586" s="2">
        <v>0</v>
      </c>
      <c r="G1586" s="3">
        <f t="shared" si="70"/>
        <v>1542.4688500000002</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340291.6</v>
      </c>
      <c r="D1587" s="2">
        <v>0</v>
      </c>
      <c r="E1587" s="2">
        <v>0</v>
      </c>
      <c r="F1587" s="2">
        <v>0</v>
      </c>
      <c r="G1587" s="3">
        <f t="shared" si="70"/>
        <v>2041.7495999999999</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14469.28</v>
      </c>
      <c r="D1588" s="2">
        <v>0</v>
      </c>
      <c r="E1588" s="2">
        <v>0</v>
      </c>
      <c r="F1588" s="2">
        <v>0</v>
      </c>
      <c r="G1588" s="3">
        <f t="shared" si="70"/>
        <v>101.28496000000001</v>
      </c>
      <c r="H1588" s="3">
        <f t="shared" si="71"/>
        <v>0.28000000000065484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80457.39</v>
      </c>
      <c r="D1589" s="2">
        <v>0</v>
      </c>
      <c r="E1589" s="2">
        <v>0</v>
      </c>
      <c r="F1589" s="2">
        <v>0</v>
      </c>
      <c r="G1589" s="3">
        <f t="shared" si="70"/>
        <v>643.65912000000003</v>
      </c>
      <c r="H1589" s="3">
        <f t="shared" si="71"/>
        <v>0.38999999999941792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11406.99</v>
      </c>
      <c r="D1590" s="2">
        <v>0</v>
      </c>
      <c r="E1590" s="2">
        <v>0</v>
      </c>
      <c r="F1590" s="2">
        <v>0</v>
      </c>
      <c r="G1590" s="3">
        <f>B1590/1000*C1590</f>
        <v>102.66291</v>
      </c>
      <c r="H1590" s="3">
        <f>ABS(C1590-ROUND(C1590,0))</f>
        <v>1.0000000000218279E-2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42490.03</v>
      </c>
      <c r="D1591" s="2">
        <v>0</v>
      </c>
      <c r="E1591" s="2">
        <v>0</v>
      </c>
      <c r="F1591" s="2">
        <v>0</v>
      </c>
      <c r="G1591" s="3">
        <f t="shared" si="70"/>
        <v>424.90030000000002</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25053.13</v>
      </c>
      <c r="D1592" s="2">
        <v>0</v>
      </c>
      <c r="E1592" s="2">
        <v>0</v>
      </c>
      <c r="F1592" s="2">
        <v>0</v>
      </c>
      <c r="G1592" s="3">
        <f t="shared" si="70"/>
        <v>275.58443</v>
      </c>
      <c r="H1592" s="3">
        <f t="shared" si="71"/>
        <v>0.13000000000101863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106072.71</v>
      </c>
      <c r="D1593" s="2">
        <v>0</v>
      </c>
      <c r="E1593" s="2">
        <v>0</v>
      </c>
      <c r="F1593" s="2">
        <v>0</v>
      </c>
      <c r="G1593" s="3">
        <f t="shared" si="70"/>
        <v>1272.8725200000001</v>
      </c>
      <c r="H1593" s="3">
        <f t="shared" si="71"/>
        <v>0.28999999999359716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1541758.72</v>
      </c>
      <c r="D1594" s="2">
        <v>0</v>
      </c>
      <c r="E1594" s="2">
        <v>0</v>
      </c>
      <c r="F1594" s="2">
        <v>0</v>
      </c>
      <c r="G1594" s="3">
        <f t="shared" si="70"/>
        <v>20042.863359999999</v>
      </c>
      <c r="H1594" s="3">
        <f t="shared" si="71"/>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441845.56</v>
      </c>
      <c r="D1595" s="2">
        <v>0</v>
      </c>
      <c r="E1595" s="2">
        <v>0</v>
      </c>
      <c r="F1595" s="2">
        <v>0</v>
      </c>
      <c r="G1595" s="3">
        <f t="shared" si="70"/>
        <v>6185.8378400000001</v>
      </c>
      <c r="H1595" s="3">
        <f t="shared" si="71"/>
        <v>0.44000000000232831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441845.56</v>
      </c>
      <c r="D1599" s="2">
        <v>0</v>
      </c>
      <c r="E1599" s="2">
        <v>0</v>
      </c>
      <c r="F1599" s="2">
        <v>0</v>
      </c>
      <c r="G1599" s="3">
        <f t="shared" si="70"/>
        <v>7953.2200799999991</v>
      </c>
      <c r="H1599" s="3">
        <f t="shared" si="71"/>
        <v>0.44000000000232831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228938.1</v>
      </c>
      <c r="D1601" s="2">
        <v>0</v>
      </c>
      <c r="E1601" s="2">
        <v>0</v>
      </c>
      <c r="F1601" s="2">
        <v>0</v>
      </c>
      <c r="G1601" s="3">
        <f>B1601/1000*C1601</f>
        <v>4578.7620000000006</v>
      </c>
      <c r="H1601" s="3">
        <f>ABS(C1601-ROUND(C1601,0))</f>
        <v>0.10000000000582077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2708754.91</v>
      </c>
      <c r="D1602" s="2">
        <v>0</v>
      </c>
      <c r="E1602" s="2">
        <v>0</v>
      </c>
      <c r="F1602" s="2">
        <v>0</v>
      </c>
      <c r="G1602" s="3">
        <f t="shared" si="70"/>
        <v>56883.853110000004</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961476.22000000009</v>
      </c>
      <c r="D1604" s="2">
        <v>0</v>
      </c>
      <c r="E1604" s="2">
        <v>0</v>
      </c>
      <c r="F1604" s="2">
        <v>0</v>
      </c>
      <c r="G1604" s="3">
        <f t="shared" si="70"/>
        <v>22113.953060000003</v>
      </c>
      <c r="H1604" s="3">
        <f t="shared" si="71"/>
        <v>0.22000000008847564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305798.84000000003</v>
      </c>
      <c r="D1605" s="2">
        <v>0</v>
      </c>
      <c r="E1605" s="2">
        <v>0</v>
      </c>
      <c r="F1605" s="2">
        <v>0</v>
      </c>
      <c r="G1605" s="3">
        <f t="shared" si="70"/>
        <v>7339.172160000001</v>
      </c>
      <c r="H1605" s="3">
        <f t="shared" si="71"/>
        <v>0.15999999997438863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346357.46</v>
      </c>
      <c r="D1606" s="2">
        <v>0</v>
      </c>
      <c r="E1606" s="2">
        <v>0</v>
      </c>
      <c r="F1606" s="2">
        <v>0</v>
      </c>
      <c r="G1606" s="3">
        <f t="shared" si="70"/>
        <v>8658.9365000000016</v>
      </c>
      <c r="H1606" s="3">
        <f t="shared" si="71"/>
        <v>0.46000000002095476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14087.17</v>
      </c>
      <c r="D1607" s="2">
        <v>0</v>
      </c>
      <c r="E1607" s="2">
        <v>0</v>
      </c>
      <c r="F1607" s="2">
        <v>0</v>
      </c>
      <c r="G1607" s="3">
        <f t="shared" si="70"/>
        <v>366.26641999999998</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80457.39</v>
      </c>
      <c r="D1608" s="2">
        <v>0</v>
      </c>
      <c r="E1608" s="2">
        <v>0</v>
      </c>
      <c r="F1608" s="2">
        <v>0</v>
      </c>
      <c r="G1608" s="3">
        <f t="shared" si="70"/>
        <v>2172.34953</v>
      </c>
      <c r="H1608" s="3">
        <f t="shared" si="71"/>
        <v>0.38999999999941792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11047.22</v>
      </c>
      <c r="D1609" s="2">
        <v>0</v>
      </c>
      <c r="E1609" s="2">
        <v>0</v>
      </c>
      <c r="F1609" s="2">
        <v>0</v>
      </c>
      <c r="G1609" s="3">
        <f>B1609/1000*C1609</f>
        <v>309.32216</v>
      </c>
      <c r="H1609" s="3">
        <f>ABS(C1609-ROUND(C1609,0))</f>
        <v>0.21999999999934516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46357.04</v>
      </c>
      <c r="D1610" s="2">
        <v>0</v>
      </c>
      <c r="E1610" s="2">
        <v>0</v>
      </c>
      <c r="F1610" s="2">
        <v>0</v>
      </c>
      <c r="G1610" s="3">
        <f t="shared" si="70"/>
        <v>1344.3541600000001</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25053.13</v>
      </c>
      <c r="D1611" s="2">
        <v>0</v>
      </c>
      <c r="E1611" s="2">
        <v>0</v>
      </c>
      <c r="F1611" s="2">
        <v>0</v>
      </c>
      <c r="G1611" s="3">
        <f t="shared" si="70"/>
        <v>751.59389999999996</v>
      </c>
      <c r="H1611" s="3">
        <f t="shared" si="71"/>
        <v>0.13000000000101863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132317.97</v>
      </c>
      <c r="D1612" s="2">
        <v>0</v>
      </c>
      <c r="E1612" s="2">
        <v>0</v>
      </c>
      <c r="F1612" s="2">
        <v>0</v>
      </c>
      <c r="G1612" s="3">
        <f t="shared" si="70"/>
        <v>4101.85707</v>
      </c>
      <c r="H1612" s="3">
        <f t="shared" si="71"/>
        <v>2.9999999998835847E-2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1473246.82</v>
      </c>
      <c r="D1613" s="2">
        <v>0</v>
      </c>
      <c r="E1613" s="2">
        <v>0</v>
      </c>
      <c r="F1613" s="2">
        <v>0</v>
      </c>
      <c r="G1613" s="3">
        <f t="shared" si="70"/>
        <v>47143.898240000002</v>
      </c>
      <c r="H1613" s="3">
        <f t="shared" si="71"/>
        <v>0.17999999993480742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74073.440000000002</v>
      </c>
      <c r="D1614" s="2">
        <v>0</v>
      </c>
      <c r="E1614" s="2">
        <v>0</v>
      </c>
      <c r="F1614" s="2">
        <v>0</v>
      </c>
      <c r="G1614" s="3">
        <f t="shared" si="70"/>
        <v>2444.4235200000003</v>
      </c>
      <c r="H1614" s="3">
        <f t="shared" si="71"/>
        <v>0.44000000000232831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74073.440000000002</v>
      </c>
      <c r="D1618" s="2">
        <v>0</v>
      </c>
      <c r="E1618" s="2">
        <v>0</v>
      </c>
      <c r="F1618" s="2">
        <v>0</v>
      </c>
      <c r="G1618" s="3">
        <f t="shared" si="70"/>
        <v>2740.7172799999998</v>
      </c>
      <c r="H1618" s="3">
        <f t="shared" si="71"/>
        <v>0.44000000000232831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199958.43</v>
      </c>
      <c r="D1620" s="2">
        <v>0</v>
      </c>
      <c r="E1620" s="2">
        <v>0</v>
      </c>
      <c r="F1620" s="2">
        <v>0</v>
      </c>
      <c r="G1620" s="3">
        <f>B1620/1000*C1620</f>
        <v>7798.3787699999993</v>
      </c>
      <c r="H1620" s="3">
        <f>ABS(C1620-ROUND(C1620,0))</f>
        <v>0.42999999999301508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1014497.6600000001</v>
      </c>
      <c r="D1621" s="2">
        <v>0</v>
      </c>
      <c r="E1621" s="2">
        <v>0</v>
      </c>
      <c r="F1621" s="2">
        <v>0</v>
      </c>
      <c r="G1621" s="3">
        <f t="shared" si="70"/>
        <v>40579.906400000007</v>
      </c>
      <c r="H1621" s="3">
        <f t="shared" si="71"/>
        <v>0.33999999985098839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1014497.66</v>
      </c>
      <c r="D1681" s="2">
        <v>0</v>
      </c>
      <c r="E1681" s="2">
        <v>0</v>
      </c>
      <c r="F1681" s="2">
        <v>0</v>
      </c>
      <c r="G1681" s="3">
        <f t="shared" si="70"/>
        <v>101449.766</v>
      </c>
      <c r="H1681" s="3">
        <f t="shared" si="71"/>
        <v>0.33999999996740371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38294.03</v>
      </c>
      <c r="D1683" s="2">
        <v>0</v>
      </c>
      <c r="E1683" s="2">
        <v>0</v>
      </c>
      <c r="F1683" s="2">
        <v>0</v>
      </c>
      <c r="G1683" s="3">
        <f t="shared" si="70"/>
        <v>3905.9910599999998</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292342.09000000003</v>
      </c>
      <c r="D1684" s="2">
        <v>0</v>
      </c>
      <c r="E1684" s="2">
        <v>0</v>
      </c>
      <c r="F1684" s="2">
        <v>0</v>
      </c>
      <c r="G1684" s="3">
        <f t="shared" si="70"/>
        <v>30111.235270000001</v>
      </c>
      <c r="H1684" s="3">
        <f t="shared" si="71"/>
        <v>9.0000000025611371E-2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654881.87</v>
      </c>
      <c r="D1685" s="2">
        <v>0</v>
      </c>
      <c r="E1685" s="2">
        <v>0</v>
      </c>
      <c r="F1685" s="2">
        <v>0</v>
      </c>
      <c r="G1685" s="3">
        <f>B1685/1000*C1685</f>
        <v>68107.714479999995</v>
      </c>
      <c r="H1685" s="3">
        <f>ABS(C1685-ROUND(C1685,0))</f>
        <v>0.13000000000465661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28979.67</v>
      </c>
      <c r="D1686" s="14">
        <v>0</v>
      </c>
      <c r="E1686" s="14">
        <v>0</v>
      </c>
      <c r="F1686" s="14">
        <v>0</v>
      </c>
      <c r="G1686" s="15">
        <f t="shared" si="70"/>
        <v>3042.8653499999996</v>
      </c>
      <c r="H1686" s="15">
        <f t="shared" si="71"/>
        <v>0.33000000000174623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8" t="s">
        <v>1970</v>
      </c>
      <c r="B2" s="339"/>
      <c r="C2" s="339"/>
      <c r="D2" s="339"/>
      <c r="E2" s="339"/>
      <c r="F2" s="339"/>
      <c r="G2" s="339"/>
      <c r="H2" s="339"/>
      <c r="I2" s="33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0" t="s">
        <v>1972</v>
      </c>
      <c r="B4" s="341"/>
      <c r="C4" s="341"/>
      <c r="D4" s="341"/>
      <c r="E4" s="341"/>
      <c r="F4" s="341"/>
      <c r="G4" s="341"/>
      <c r="H4" s="341"/>
      <c r="I4" s="34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37041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9" t="s">
        <v>1976</v>
      </c>
      <c r="F7" s="342" t="s">
        <v>1977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9"/>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9"/>
      <c r="F9" s="336" t="s">
        <v>1981</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69"/>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9"/>
      <c r="F11" s="334" t="s">
        <v>1983</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9"/>
      <c r="F12" s="332" t="s">
        <v>1984</v>
      </c>
      <c r="G12" s="33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9"/>
      <c r="F13" s="366" t="s">
        <v>1987</v>
      </c>
      <c r="G13" s="367"/>
      <c r="H13" s="36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
      <c r="A17" s="346" t="s">
        <v>1977</v>
      </c>
      <c r="B17" s="365" t="str">
        <f>'PR-RAS'!B6</f>
        <v>PRIHODI POSLOVANJA (šifre 61+62+63+64+65+66+67+68)</v>
      </c>
      <c r="C17" s="361"/>
      <c r="D17" s="361"/>
      <c r="E17" s="361"/>
      <c r="F17" s="362"/>
      <c r="G17" s="28" t="str">
        <f>'PR-RAS'!C6</f>
        <v>6</v>
      </c>
      <c r="H17" s="275">
        <f>'PR-RAS'!D6</f>
        <v>1572822.48</v>
      </c>
      <c r="I17" s="275">
        <f>'PR-RAS'!E6</f>
        <v>1853058.25</v>
      </c>
      <c r="J17" s="5"/>
      <c r="K17" s="5"/>
      <c r="L17" s="5"/>
      <c r="M17" s="5"/>
      <c r="N17" s="5"/>
      <c r="O17" s="5"/>
      <c r="P17" s="5"/>
      <c r="Q17" s="5"/>
      <c r="R17" s="5"/>
      <c r="S17" s="5"/>
      <c r="T17" s="5"/>
      <c r="U17" s="5"/>
      <c r="V17" s="5"/>
      <c r="W17" s="5"/>
    </row>
    <row r="18" spans="1:23" ht="12.75" customHeight="1" x14ac:dyDescent="0.2">
      <c r="A18" s="347"/>
      <c r="B18" s="354" t="str">
        <f>'PR-RAS'!B152</f>
        <v xml:space="preserve">RASHODI POSLOVANJA (šifre 31+32+34+35+36+37+38) </v>
      </c>
      <c r="C18" s="355"/>
      <c r="D18" s="355"/>
      <c r="E18" s="355"/>
      <c r="F18" s="356"/>
      <c r="G18" s="29" t="str">
        <f>'PR-RAS'!C152</f>
        <v>3</v>
      </c>
      <c r="H18" s="275">
        <f>'PR-RAS'!D152</f>
        <v>659852.89</v>
      </c>
      <c r="I18" s="275">
        <f>'PR-RAS'!E152</f>
        <v>843594.42</v>
      </c>
      <c r="J18" s="5"/>
      <c r="K18" s="5"/>
      <c r="L18" s="5"/>
      <c r="M18" s="5"/>
      <c r="N18" s="5"/>
      <c r="O18" s="5"/>
      <c r="P18" s="5"/>
      <c r="Q18" s="5"/>
      <c r="R18" s="5"/>
      <c r="S18" s="5"/>
      <c r="T18" s="5"/>
      <c r="U18" s="5"/>
      <c r="V18" s="5"/>
      <c r="W18" s="5"/>
    </row>
    <row r="19" spans="1:23" ht="12.75" customHeight="1" x14ac:dyDescent="0.2">
      <c r="A19" s="347"/>
      <c r="B19" s="354" t="str">
        <f>'PR-RAS'!B649</f>
        <v>Višak prihoda i primitaka raspoloživ u sljedećem razdoblju (šifre X005 + '9221-9222' - Y005 - '9222-9221')</v>
      </c>
      <c r="C19" s="355"/>
      <c r="D19" s="355"/>
      <c r="E19" s="355"/>
      <c r="F19" s="356"/>
      <c r="G19" s="29" t="str">
        <f>'PR-RAS'!C649</f>
        <v>X006</v>
      </c>
      <c r="H19" s="275">
        <f>'PR-RAS'!D649</f>
        <v>7.7099999997590203</v>
      </c>
      <c r="I19" s="275">
        <f>'PR-RAS'!E649</f>
        <v>0</v>
      </c>
      <c r="J19" s="5"/>
      <c r="K19" s="5"/>
      <c r="L19" s="5"/>
      <c r="M19" s="5"/>
      <c r="N19" s="5"/>
      <c r="O19" s="5"/>
      <c r="P19" s="5"/>
      <c r="Q19" s="5"/>
      <c r="R19" s="5"/>
      <c r="S19" s="5"/>
      <c r="T19" s="5"/>
      <c r="U19" s="5"/>
      <c r="V19" s="5"/>
      <c r="W19" s="5"/>
    </row>
    <row r="20" spans="1:23" ht="12.75" customHeight="1" x14ac:dyDescent="0.2">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129430.56000000017</v>
      </c>
      <c r="J20" s="5"/>
      <c r="K20" s="5"/>
      <c r="L20" s="5"/>
      <c r="M20" s="5"/>
      <c r="N20" s="5"/>
      <c r="O20" s="5"/>
      <c r="P20" s="5"/>
      <c r="Q20" s="5"/>
      <c r="R20" s="5"/>
      <c r="S20" s="5"/>
      <c r="T20" s="5"/>
      <c r="U20" s="5"/>
      <c r="V20" s="5"/>
      <c r="W20" s="5"/>
    </row>
    <row r="21" spans="1:23" ht="29.25" customHeight="1" x14ac:dyDescent="0.2">
      <c r="A21" s="200" t="s">
        <v>1988</v>
      </c>
      <c r="B21" s="349" t="s">
        <v>8</v>
      </c>
      <c r="C21" s="350"/>
      <c r="D21" s="350"/>
      <c r="E21" s="350"/>
      <c r="F21" s="35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6" t="s">
        <v>1980</v>
      </c>
      <c r="B22" s="365" t="str">
        <f>BILANCA!B7</f>
        <v>Nefinancijska imovina (šifre 01+02+03+04+05+06)</v>
      </c>
      <c r="C22" s="361"/>
      <c r="D22" s="361"/>
      <c r="E22" s="361"/>
      <c r="F22" s="362"/>
      <c r="G22" s="126" t="str">
        <f>BILANCA!C7</f>
        <v>B002</v>
      </c>
      <c r="H22" s="275">
        <f>BILANCA!D7</f>
        <v>3911863.5800000005</v>
      </c>
      <c r="I22" s="275">
        <f>BILANCA!E7</f>
        <v>5221258.99</v>
      </c>
      <c r="J22" s="5"/>
      <c r="K22" s="5"/>
      <c r="L22" s="5"/>
      <c r="M22" s="5"/>
      <c r="N22" s="5"/>
      <c r="O22" s="5"/>
      <c r="P22" s="5"/>
      <c r="Q22" s="5"/>
      <c r="R22" s="5"/>
      <c r="S22" s="5"/>
      <c r="T22" s="5"/>
      <c r="U22" s="5"/>
      <c r="V22" s="5"/>
      <c r="W22" s="5"/>
    </row>
    <row r="23" spans="1:23" ht="12.75" customHeight="1" x14ac:dyDescent="0.2">
      <c r="A23" s="347"/>
      <c r="B23" s="354" t="str">
        <f>BILANCA!B69</f>
        <v>Financijska imovina (šifre 11+12+13+14+15+16+17+19)</v>
      </c>
      <c r="C23" s="355"/>
      <c r="D23" s="355"/>
      <c r="E23" s="355"/>
      <c r="F23" s="356"/>
      <c r="G23" s="127" t="str">
        <f>BILANCA!C69</f>
        <v>1</v>
      </c>
      <c r="H23" s="275">
        <f>BILANCA!D69</f>
        <v>1016804.1499999999</v>
      </c>
      <c r="I23" s="275">
        <f>BILANCA!E69</f>
        <v>1224062.3699999999</v>
      </c>
      <c r="J23" s="5"/>
      <c r="K23" s="5"/>
      <c r="L23" s="5"/>
      <c r="M23" s="5"/>
      <c r="N23" s="5"/>
      <c r="O23" s="5"/>
      <c r="P23" s="5"/>
      <c r="Q23" s="5"/>
      <c r="R23" s="5"/>
      <c r="S23" s="5"/>
      <c r="T23" s="5"/>
      <c r="U23" s="5"/>
      <c r="V23" s="5"/>
      <c r="W23" s="5"/>
    </row>
    <row r="24" spans="1:23" ht="12.75" customHeight="1" x14ac:dyDescent="0.2">
      <c r="A24" s="347"/>
      <c r="B24" s="354" t="str">
        <f>BILANCA!B177</f>
        <v xml:space="preserve">Obveze (šifre 23+24+25+26+27+29) </v>
      </c>
      <c r="C24" s="355"/>
      <c r="D24" s="355"/>
      <c r="E24" s="355"/>
      <c r="F24" s="356"/>
      <c r="G24" s="127" t="str">
        <f>BILANCA!C177</f>
        <v>2</v>
      </c>
      <c r="H24" s="275">
        <f>BILANCA!D177</f>
        <v>581975.29</v>
      </c>
      <c r="I24" s="275">
        <f>BILANCA!E177</f>
        <v>1014497.66</v>
      </c>
      <c r="J24" s="5"/>
      <c r="K24" s="5"/>
      <c r="L24" s="5"/>
      <c r="M24" s="5"/>
      <c r="N24" s="5"/>
      <c r="O24" s="5"/>
      <c r="P24" s="5"/>
      <c r="Q24" s="5"/>
      <c r="R24" s="5"/>
      <c r="S24" s="5"/>
      <c r="T24" s="5"/>
      <c r="U24" s="5"/>
      <c r="V24" s="5"/>
      <c r="W24" s="5"/>
    </row>
    <row r="25" spans="1:23" ht="12.75" customHeight="1" x14ac:dyDescent="0.2">
      <c r="A25" s="348"/>
      <c r="B25" s="357" t="str">
        <f>BILANCA!B251</f>
        <v>Vlastiti izvori (šifre 91 + 922 - 93 + 96 + 97)</v>
      </c>
      <c r="C25" s="358"/>
      <c r="D25" s="358"/>
      <c r="E25" s="358"/>
      <c r="F25" s="359"/>
      <c r="G25" s="128" t="str">
        <f>BILANCA!C251</f>
        <v>9</v>
      </c>
      <c r="H25" s="275">
        <f>BILANCA!D251</f>
        <v>4346692.4400000004</v>
      </c>
      <c r="I25" s="275">
        <f>BILANCA!E251</f>
        <v>5430823.7000000002</v>
      </c>
      <c r="J25" s="5"/>
      <c r="K25" s="5"/>
      <c r="L25" s="5"/>
      <c r="M25" s="5"/>
      <c r="N25" s="5"/>
      <c r="O25" s="5"/>
      <c r="P25" s="5"/>
      <c r="Q25" s="5"/>
      <c r="R25" s="5"/>
      <c r="S25" s="5"/>
      <c r="T25" s="5"/>
      <c r="U25" s="5"/>
      <c r="V25" s="5"/>
      <c r="W25" s="5"/>
    </row>
    <row r="26" spans="1:23" ht="48" x14ac:dyDescent="0.2">
      <c r="A26" s="200" t="s">
        <v>1988</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
      <c r="A27" s="346" t="s">
        <v>1991</v>
      </c>
      <c r="B27" s="365" t="str">
        <f>'RAS-funkcijski'!B5</f>
        <v>Opće javne usluge (šifre 011+012+013+014 do 018)</v>
      </c>
      <c r="C27" s="361"/>
      <c r="D27" s="361"/>
      <c r="E27" s="361"/>
      <c r="F27" s="362"/>
      <c r="G27" s="126" t="str">
        <f>'RAS-funkcijski'!C5</f>
        <v>01</v>
      </c>
      <c r="H27" s="275">
        <f>'RAS-funkcijski'!D5</f>
        <v>218882.74000000002</v>
      </c>
      <c r="I27" s="275">
        <f>'RAS-funkcijski'!E5</f>
        <v>264376.19999999995</v>
      </c>
      <c r="J27" s="5"/>
      <c r="K27" s="5"/>
      <c r="L27" s="5"/>
      <c r="M27" s="5"/>
      <c r="N27" s="5"/>
      <c r="O27" s="5"/>
      <c r="P27" s="5"/>
      <c r="Q27" s="5"/>
      <c r="R27" s="5"/>
      <c r="S27" s="5"/>
      <c r="T27" s="5"/>
      <c r="U27" s="5"/>
      <c r="V27" s="5"/>
      <c r="W27" s="5"/>
    </row>
    <row r="28" spans="1:23" ht="12.75" customHeight="1" x14ac:dyDescent="0.2">
      <c r="A28" s="347"/>
      <c r="B28" s="354" t="str">
        <f>'RAS-funkcijski'!B35</f>
        <v>Ekonomski poslovi (šifre 041+042+043+044+045+046+047+048+049)</v>
      </c>
      <c r="C28" s="355"/>
      <c r="D28" s="355"/>
      <c r="E28" s="355"/>
      <c r="F28" s="356"/>
      <c r="G28" s="127" t="str">
        <f>'RAS-funkcijski'!C35</f>
        <v>04</v>
      </c>
      <c r="H28" s="275">
        <f>'RAS-funkcijski'!D35</f>
        <v>695267.62</v>
      </c>
      <c r="I28" s="275">
        <f>'RAS-funkcijski'!E35</f>
        <v>895004.26</v>
      </c>
      <c r="J28" s="5"/>
      <c r="K28" s="5"/>
      <c r="L28" s="5"/>
      <c r="M28" s="5"/>
      <c r="N28" s="5"/>
      <c r="O28" s="5"/>
      <c r="P28" s="5"/>
      <c r="Q28" s="5"/>
      <c r="R28" s="5"/>
      <c r="S28" s="5"/>
      <c r="T28" s="5"/>
      <c r="U28" s="5"/>
      <c r="V28" s="5"/>
      <c r="W28" s="5"/>
    </row>
    <row r="29" spans="1:23" ht="12.75" customHeight="1" x14ac:dyDescent="0.2">
      <c r="A29" s="347"/>
      <c r="B29" s="354" t="str">
        <f>'RAS-funkcijski'!B88</f>
        <v>Rashodi vezani za stanovanje i kom. pogodnosti koji nisu drugdje svrstani</v>
      </c>
      <c r="C29" s="355"/>
      <c r="D29" s="355"/>
      <c r="E29" s="355"/>
      <c r="F29" s="356"/>
      <c r="G29" s="127" t="str">
        <f>'RAS-funkcijski'!C88</f>
        <v>066</v>
      </c>
      <c r="H29" s="275">
        <f>'RAS-funkcijski'!D88</f>
        <v>287286.44</v>
      </c>
      <c r="I29" s="275">
        <f>'RAS-funkcijski'!E88</f>
        <v>334801.34000000003</v>
      </c>
      <c r="J29" s="5"/>
      <c r="K29" s="5"/>
      <c r="L29" s="5"/>
      <c r="M29" s="5"/>
      <c r="N29" s="5"/>
      <c r="O29" s="5"/>
      <c r="P29" s="5"/>
      <c r="Q29" s="5"/>
      <c r="R29" s="5"/>
      <c r="S29" s="5"/>
      <c r="T29" s="5"/>
      <c r="U29" s="5"/>
      <c r="V29" s="5"/>
      <c r="W29" s="5"/>
    </row>
    <row r="30" spans="1:23" ht="12.75" customHeight="1" x14ac:dyDescent="0.2">
      <c r="A30" s="347"/>
      <c r="B30" s="354" t="str">
        <f>'RAS-funkcijski'!B114</f>
        <v>Obrazovanje (šifre 091+092+093+094+095+096+097+098)</v>
      </c>
      <c r="C30" s="355"/>
      <c r="D30" s="355"/>
      <c r="E30" s="355"/>
      <c r="F30" s="356"/>
      <c r="G30" s="127" t="str">
        <f>'RAS-funkcijski'!C114</f>
        <v>09</v>
      </c>
      <c r="H30" s="275">
        <f>'RAS-funkcijski'!D114</f>
        <v>119323.46</v>
      </c>
      <c r="I30" s="275">
        <f>'RAS-funkcijski'!E114</f>
        <v>139002.44</v>
      </c>
      <c r="J30" s="5"/>
      <c r="K30" s="5"/>
      <c r="L30" s="5"/>
      <c r="M30" s="5"/>
      <c r="N30" s="5"/>
      <c r="O30" s="5"/>
      <c r="P30" s="5"/>
      <c r="Q30" s="5"/>
      <c r="R30" s="5"/>
      <c r="S30" s="5"/>
      <c r="T30" s="5"/>
      <c r="U30" s="5"/>
      <c r="V30" s="5"/>
      <c r="W30" s="5"/>
    </row>
    <row r="31" spans="1:23" ht="12.75" customHeight="1" x14ac:dyDescent="0.2">
      <c r="A31" s="348"/>
      <c r="B31" s="357" t="str">
        <f>'RAS-funkcijski'!B141</f>
        <v>Kontrolni zbroj (šifre 01+02+03+04+05+06+07+08+09+10)</v>
      </c>
      <c r="C31" s="358"/>
      <c r="D31" s="358"/>
      <c r="E31" s="358"/>
      <c r="F31" s="359"/>
      <c r="G31" s="128" t="str">
        <f>'RAS-funkcijski'!C141</f>
        <v>R1</v>
      </c>
      <c r="H31" s="275">
        <f>'RAS-funkcijski'!D141</f>
        <v>1896998.39</v>
      </c>
      <c r="I31" s="275">
        <f>'RAS-funkcijski'!E141</f>
        <v>2383315.9099999997</v>
      </c>
      <c r="J31" s="5"/>
      <c r="K31" s="5"/>
      <c r="L31" s="5"/>
      <c r="M31" s="5"/>
      <c r="N31" s="5"/>
      <c r="O31" s="5"/>
      <c r="P31" s="5"/>
      <c r="Q31" s="5"/>
      <c r="R31" s="5"/>
      <c r="S31" s="5"/>
      <c r="T31" s="5"/>
      <c r="U31" s="5"/>
      <c r="V31" s="5"/>
      <c r="W31" s="5"/>
    </row>
    <row r="32" spans="1:23" ht="29.25" customHeight="1" x14ac:dyDescent="0.2">
      <c r="A32" s="200" t="s">
        <v>1988</v>
      </c>
      <c r="B32" s="349" t="s">
        <v>8</v>
      </c>
      <c r="C32" s="350"/>
      <c r="D32" s="350"/>
      <c r="E32" s="350"/>
      <c r="F32" s="35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6" t="s">
        <v>1982</v>
      </c>
      <c r="B33" s="360" t="str">
        <f>'P-VRIO'!B5</f>
        <v>Promjene u vrijednosti i obujmu imovine (šifre 91511+91512)</v>
      </c>
      <c r="C33" s="361"/>
      <c r="D33" s="361"/>
      <c r="E33" s="361"/>
      <c r="F33" s="362"/>
      <c r="G33" s="126" t="str">
        <f>'P-VRIO'!C5</f>
        <v>9151</v>
      </c>
      <c r="H33" s="275">
        <f>'P-VRIO'!D5</f>
        <v>0</v>
      </c>
      <c r="I33" s="275">
        <f>'P-VRIO'!E5</f>
        <v>230153.13999999998</v>
      </c>
      <c r="J33" s="5"/>
      <c r="K33" s="5"/>
      <c r="L33" s="5"/>
      <c r="M33" s="5"/>
      <c r="N33" s="5"/>
      <c r="O33" s="5"/>
      <c r="P33" s="5"/>
      <c r="Q33" s="5"/>
      <c r="R33" s="5"/>
      <c r="S33" s="5"/>
      <c r="T33" s="5"/>
      <c r="U33" s="5"/>
      <c r="V33" s="5"/>
      <c r="W33" s="5"/>
    </row>
    <row r="34" spans="1:23" ht="12.75" customHeight="1" x14ac:dyDescent="0.2">
      <c r="A34" s="347"/>
      <c r="B34" s="363" t="str">
        <f>'P-VRIO'!B22</f>
        <v>Promjene u obujmu imovine (šifre P016+P023)</v>
      </c>
      <c r="C34" s="355"/>
      <c r="D34" s="355"/>
      <c r="E34" s="355"/>
      <c r="F34" s="35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9" t="s">
        <v>8</v>
      </c>
      <c r="C37" s="350"/>
      <c r="D37" s="350"/>
      <c r="E37" s="350"/>
      <c r="F37" s="35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6" t="s">
        <v>1983</v>
      </c>
      <c r="B38" s="365" t="str">
        <f>OBVEZE!B5</f>
        <v>Stanje obveza 1. siječnja (=stanju obveza iz Izvještaja o obvezama na 31. prosinca prethodne godine)</v>
      </c>
      <c r="C38" s="361"/>
      <c r="D38" s="361"/>
      <c r="E38" s="361"/>
      <c r="F38" s="362"/>
      <c r="G38" s="126" t="str">
        <f>OBVEZE!C5</f>
        <v>V001</v>
      </c>
      <c r="H38" s="275">
        <f>OBVEZE!D5</f>
        <v>581975.29</v>
      </c>
      <c r="I38" s="275" t="s">
        <v>1994</v>
      </c>
      <c r="J38" s="5"/>
      <c r="K38" s="5"/>
      <c r="L38" s="5"/>
      <c r="M38" s="5"/>
      <c r="N38" s="5"/>
      <c r="O38" s="5"/>
      <c r="P38" s="5"/>
      <c r="Q38" s="5"/>
      <c r="R38" s="5"/>
      <c r="S38" s="5"/>
      <c r="T38" s="5"/>
      <c r="U38" s="5"/>
      <c r="V38" s="5"/>
      <c r="W38" s="5"/>
    </row>
    <row r="39" spans="1:23" ht="12.75" customHeight="1" x14ac:dyDescent="0.2">
      <c r="A39" s="347"/>
      <c r="B39" s="354" t="str">
        <f>OBVEZE!B44</f>
        <v>Stanje obveza na kraju izvještajnog razdoblja (šifre V001+V002-V004) i (šifre V007+V009)</v>
      </c>
      <c r="C39" s="355"/>
      <c r="D39" s="355"/>
      <c r="E39" s="355"/>
      <c r="F39" s="356"/>
      <c r="G39" s="127" t="str">
        <f>OBVEZE!C44</f>
        <v>V006</v>
      </c>
      <c r="H39" s="275" t="s">
        <v>1994</v>
      </c>
      <c r="I39" s="275">
        <f>OBVEZE!D44</f>
        <v>1014497.6600000001</v>
      </c>
      <c r="J39" s="5"/>
      <c r="K39" s="5"/>
      <c r="L39" s="5"/>
      <c r="M39" s="5"/>
      <c r="N39" s="5"/>
      <c r="O39" s="5"/>
      <c r="P39" s="5"/>
      <c r="Q39" s="5"/>
      <c r="R39" s="5"/>
      <c r="S39" s="5"/>
      <c r="T39" s="5"/>
      <c r="U39" s="5"/>
      <c r="V39" s="5"/>
      <c r="W39" s="5"/>
    </row>
    <row r="40" spans="1:23" ht="12.75" customHeight="1" x14ac:dyDescent="0.2">
      <c r="A40" s="347"/>
      <c r="B40" s="354" t="str">
        <f>OBVEZE!B45</f>
        <v>Stanje dospjelih obveza na kraju izvještajnog razdoblja (šifre V008+D23+D24 + 'D dio 25,26' + D27)</v>
      </c>
      <c r="C40" s="355"/>
      <c r="D40" s="355"/>
      <c r="E40" s="355"/>
      <c r="F40" s="356"/>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8"/>
      <c r="B41" s="357" t="str">
        <f>OBVEZE!B104</f>
        <v>Stanje nedospjelih obveza na kraju izvještajnog razdoblja (šifre V010 + ND23 + ND24 + 'ND dio 25,26' + ND27)</v>
      </c>
      <c r="C41" s="358"/>
      <c r="D41" s="358"/>
      <c r="E41" s="358"/>
      <c r="F41" s="359"/>
      <c r="G41" s="128" t="str">
        <f>OBVEZE!C104</f>
        <v>V009</v>
      </c>
      <c r="H41" s="276" t="s">
        <v>1994</v>
      </c>
      <c r="I41" s="276">
        <f>OBVEZE!D104</f>
        <v>1014497.66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4" zoomScaleNormal="100" workbookViewId="0">
      <selection activeCell="E314" sqref="E3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1572822.48</v>
      </c>
      <c r="E6" s="60">
        <f>E7+E43+E49+E82+E106+E125+E134+E140</f>
        <v>1853058.25</v>
      </c>
      <c r="F6" s="45">
        <f t="shared" ref="F6:F132" si="0">IF(D6&lt;&gt;0,IF(E6/D6&gt;=100,"&gt;&gt;100",E6/D6*100),"-")</f>
        <v>117.81738076378461</v>
      </c>
    </row>
    <row r="7" spans="1:24" ht="12.75" customHeight="1" x14ac:dyDescent="0.2">
      <c r="A7" s="63">
        <v>61</v>
      </c>
      <c r="B7" s="220" t="s">
        <v>17</v>
      </c>
      <c r="C7" s="247" t="s">
        <v>18</v>
      </c>
      <c r="D7" s="60">
        <f>D8+D17+D23+D29+D36+D39</f>
        <v>299343.86999999994</v>
      </c>
      <c r="E7" s="60">
        <f>E8+E17+E23+E29+E36+E39</f>
        <v>351131.86000000004</v>
      </c>
      <c r="F7" s="45">
        <f t="shared" si="0"/>
        <v>117.30050125963834</v>
      </c>
    </row>
    <row r="8" spans="1:24" ht="12.75" customHeight="1" x14ac:dyDescent="0.2">
      <c r="A8" s="63">
        <v>611</v>
      </c>
      <c r="B8" s="220" t="s">
        <v>19</v>
      </c>
      <c r="C8" s="247" t="s">
        <v>20</v>
      </c>
      <c r="D8" s="60">
        <f>SUM(D9:D14)-D15-D16</f>
        <v>275283.79999999993</v>
      </c>
      <c r="E8" s="60">
        <f>SUM(E9:E14)-E15-E16</f>
        <v>333765.05000000005</v>
      </c>
      <c r="F8" s="45">
        <f t="shared" si="0"/>
        <v>121.24398529808151</v>
      </c>
    </row>
    <row r="9" spans="1:24" ht="12.75" customHeight="1" x14ac:dyDescent="0.2">
      <c r="A9" s="63">
        <v>6111</v>
      </c>
      <c r="B9" s="65" t="s">
        <v>21</v>
      </c>
      <c r="C9" s="247" t="s">
        <v>22</v>
      </c>
      <c r="D9" s="194">
        <v>241098.59</v>
      </c>
      <c r="E9" s="194">
        <v>302691.39</v>
      </c>
      <c r="F9" s="45">
        <f t="shared" si="0"/>
        <v>125.54672758559062</v>
      </c>
    </row>
    <row r="10" spans="1:24" ht="12.75" customHeight="1" x14ac:dyDescent="0.2">
      <c r="A10" s="63">
        <v>6112</v>
      </c>
      <c r="B10" s="65" t="s">
        <v>23</v>
      </c>
      <c r="C10" s="247" t="s">
        <v>24</v>
      </c>
      <c r="D10" s="194">
        <v>30678.32</v>
      </c>
      <c r="E10" s="194">
        <v>44560.75</v>
      </c>
      <c r="F10" s="45">
        <f t="shared" si="0"/>
        <v>145.25159787106986</v>
      </c>
    </row>
    <row r="11" spans="1:24" ht="12.75" customHeight="1" x14ac:dyDescent="0.2">
      <c r="A11" s="63">
        <v>6113</v>
      </c>
      <c r="B11" s="65" t="s">
        <v>25</v>
      </c>
      <c r="C11" s="247" t="s">
        <v>26</v>
      </c>
      <c r="D11" s="194">
        <v>5902.74</v>
      </c>
      <c r="E11" s="194">
        <v>8403.4599999999991</v>
      </c>
      <c r="F11" s="45">
        <f t="shared" si="0"/>
        <v>142.36540996215317</v>
      </c>
    </row>
    <row r="12" spans="1:24" ht="12.75" customHeight="1" x14ac:dyDescent="0.2">
      <c r="A12" s="63">
        <v>6114</v>
      </c>
      <c r="B12" s="65" t="s">
        <v>27</v>
      </c>
      <c r="C12" s="247" t="s">
        <v>28</v>
      </c>
      <c r="D12" s="194">
        <v>14754.6</v>
      </c>
      <c r="E12" s="194">
        <v>11213.26</v>
      </c>
      <c r="F12" s="45">
        <f t="shared" si="0"/>
        <v>75.998400498827479</v>
      </c>
    </row>
    <row r="13" spans="1:24" ht="12.75" customHeight="1" x14ac:dyDescent="0.2">
      <c r="A13" s="63">
        <v>6115</v>
      </c>
      <c r="B13" s="65" t="s">
        <v>29</v>
      </c>
      <c r="C13" s="247" t="s">
        <v>30</v>
      </c>
      <c r="D13" s="194">
        <v>11811.62</v>
      </c>
      <c r="E13" s="194">
        <v>18973.66</v>
      </c>
      <c r="F13" s="45">
        <f t="shared" si="0"/>
        <v>160.63554364261631</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28962.07</v>
      </c>
      <c r="E15" s="194">
        <v>52077.47</v>
      </c>
      <c r="F15" s="45">
        <f t="shared" si="0"/>
        <v>179.81266532399101</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22643.09</v>
      </c>
      <c r="E23" s="60">
        <f t="shared" si="2"/>
        <v>15178.39</v>
      </c>
      <c r="F23" s="45">
        <f t="shared" si="0"/>
        <v>67.033209690020229</v>
      </c>
    </row>
    <row r="24" spans="1:6" ht="12.75" customHeight="1" x14ac:dyDescent="0.2">
      <c r="A24" s="63">
        <v>6131</v>
      </c>
      <c r="B24" s="65" t="s">
        <v>51</v>
      </c>
      <c r="C24" s="247" t="s">
        <v>52</v>
      </c>
      <c r="D24" s="194">
        <v>0</v>
      </c>
      <c r="E24" s="194">
        <v>855.89</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22643.09</v>
      </c>
      <c r="E27" s="194">
        <v>14322.5</v>
      </c>
      <c r="F27" s="45">
        <f t="shared" si="0"/>
        <v>63.253292726390256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1416.98</v>
      </c>
      <c r="E29" s="60">
        <f>SUM(E30:E35)</f>
        <v>2188.42</v>
      </c>
      <c r="F29" s="45">
        <f t="shared" si="0"/>
        <v>154.44254682493755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1416.98</v>
      </c>
      <c r="E31" s="194">
        <v>2188.42</v>
      </c>
      <c r="F31" s="45">
        <f t="shared" si="0"/>
        <v>154.44254682493755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1054792.9099999999</v>
      </c>
      <c r="E49" s="60">
        <f>E50+E53+E58+E61+E64+E68+E71+E74+E77</f>
        <v>1348918.5</v>
      </c>
      <c r="F49" s="45">
        <f t="shared" si="0"/>
        <v>127.88467643378453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594809.23</v>
      </c>
      <c r="E58" s="60">
        <f t="shared" si="9"/>
        <v>360830.1</v>
      </c>
      <c r="F58" s="45">
        <f t="shared" si="0"/>
        <v>60.663164221577389</v>
      </c>
    </row>
    <row r="59" spans="1:6" ht="24" x14ac:dyDescent="0.2">
      <c r="A59" s="63">
        <v>6331</v>
      </c>
      <c r="B59" s="65" t="s">
        <v>121</v>
      </c>
      <c r="C59" s="247" t="s">
        <v>122</v>
      </c>
      <c r="D59" s="194">
        <v>73012.460000000006</v>
      </c>
      <c r="E59" s="194">
        <v>68781.350000000006</v>
      </c>
      <c r="F59" s="45">
        <f t="shared" si="0"/>
        <v>94.204948032157802</v>
      </c>
    </row>
    <row r="60" spans="1:6" ht="24" x14ac:dyDescent="0.2">
      <c r="A60" s="63">
        <v>6332</v>
      </c>
      <c r="B60" s="65" t="s">
        <v>123</v>
      </c>
      <c r="C60" s="247" t="s">
        <v>124</v>
      </c>
      <c r="D60" s="194">
        <v>521796.77</v>
      </c>
      <c r="E60" s="194">
        <v>292048.75</v>
      </c>
      <c r="F60" s="45">
        <f t="shared" si="0"/>
        <v>55.969827103375906</v>
      </c>
    </row>
    <row r="61" spans="1:6" ht="12.75" customHeight="1" x14ac:dyDescent="0.2">
      <c r="A61" s="63">
        <v>634</v>
      </c>
      <c r="B61" s="65" t="s">
        <v>125</v>
      </c>
      <c r="C61" s="247" t="s">
        <v>126</v>
      </c>
      <c r="D61" s="60">
        <f t="shared" ref="D61:E61" si="10">SUM(D62:D63)</f>
        <v>58809.48</v>
      </c>
      <c r="E61" s="60">
        <f t="shared" si="10"/>
        <v>264812.62</v>
      </c>
      <c r="F61" s="45">
        <f t="shared" si="0"/>
        <v>450.28900102500478</v>
      </c>
    </row>
    <row r="62" spans="1:6" ht="12.75" customHeight="1" x14ac:dyDescent="0.2">
      <c r="A62" s="63">
        <v>6341</v>
      </c>
      <c r="B62" s="65" t="s">
        <v>127</v>
      </c>
      <c r="C62" s="247" t="s">
        <v>128</v>
      </c>
      <c r="D62" s="194">
        <v>2058.23</v>
      </c>
      <c r="E62" s="194">
        <v>7020.3</v>
      </c>
      <c r="F62" s="45">
        <f t="shared" si="0"/>
        <v>341.08432973963068</v>
      </c>
    </row>
    <row r="63" spans="1:6" ht="12.75" customHeight="1" x14ac:dyDescent="0.2">
      <c r="A63" s="63">
        <v>6342</v>
      </c>
      <c r="B63" s="65" t="s">
        <v>129</v>
      </c>
      <c r="C63" s="247" t="s">
        <v>130</v>
      </c>
      <c r="D63" s="194">
        <v>56751.25</v>
      </c>
      <c r="E63" s="194">
        <v>257792.32</v>
      </c>
      <c r="F63" s="45">
        <f t="shared" si="0"/>
        <v>454.24958921609664</v>
      </c>
    </row>
    <row r="64" spans="1:6" ht="24" x14ac:dyDescent="0.2">
      <c r="A64" s="63">
        <v>635</v>
      </c>
      <c r="B64" s="65" t="s">
        <v>131</v>
      </c>
      <c r="C64" s="247" t="s">
        <v>132</v>
      </c>
      <c r="D64" s="60">
        <f>SUM(D65:D67)</f>
        <v>185319.43</v>
      </c>
      <c r="E64" s="60">
        <f>SUM(E65:E67)</f>
        <v>203524.28</v>
      </c>
      <c r="F64" s="45">
        <f t="shared" si="0"/>
        <v>109.82349773037829</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185319.43</v>
      </c>
      <c r="E67" s="192">
        <v>203524.28</v>
      </c>
      <c r="F67" s="71">
        <f t="shared" si="0"/>
        <v>109.82349773037829</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215854.77</v>
      </c>
      <c r="E74" s="60">
        <f t="shared" si="13"/>
        <v>519751.5</v>
      </c>
      <c r="F74" s="45">
        <f t="shared" si="0"/>
        <v>240.78759065643999</v>
      </c>
    </row>
    <row r="75" spans="1:6" ht="12.75" customHeight="1" x14ac:dyDescent="0.2">
      <c r="A75" s="63" t="s">
        <v>153</v>
      </c>
      <c r="B75" s="65" t="s">
        <v>154</v>
      </c>
      <c r="C75" s="247" t="s">
        <v>153</v>
      </c>
      <c r="D75" s="194">
        <v>183485.71</v>
      </c>
      <c r="E75" s="194">
        <v>120710.27</v>
      </c>
      <c r="F75" s="45">
        <f t="shared" si="0"/>
        <v>65.787286650279199</v>
      </c>
    </row>
    <row r="76" spans="1:6" ht="12.75" customHeight="1" x14ac:dyDescent="0.2">
      <c r="A76" s="63" t="s">
        <v>155</v>
      </c>
      <c r="B76" s="65" t="s">
        <v>156</v>
      </c>
      <c r="C76" s="247" t="s">
        <v>155</v>
      </c>
      <c r="D76" s="194">
        <v>32369.06</v>
      </c>
      <c r="E76" s="194">
        <v>399041.23</v>
      </c>
      <c r="F76" s="45">
        <f t="shared" si="0"/>
        <v>1232.785969070464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41114.839999999997</v>
      </c>
      <c r="E82" s="60">
        <f t="shared" si="15"/>
        <v>43006.43</v>
      </c>
      <c r="F82" s="45">
        <f t="shared" si="0"/>
        <v>104.60074756462632</v>
      </c>
    </row>
    <row r="83" spans="1:6" ht="12.75" customHeight="1" x14ac:dyDescent="0.2">
      <c r="A83" s="63">
        <v>641</v>
      </c>
      <c r="B83" s="64" t="s">
        <v>169</v>
      </c>
      <c r="C83" s="247" t="s">
        <v>170</v>
      </c>
      <c r="D83" s="60">
        <f t="shared" ref="D83:E83" si="16">SUM(D84:D90)</f>
        <v>332.13</v>
      </c>
      <c r="E83" s="60">
        <f t="shared" si="16"/>
        <v>229.64999999999998</v>
      </c>
      <c r="F83" s="45">
        <f t="shared" si="0"/>
        <v>69.14461204949869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270.94</v>
      </c>
      <c r="E85" s="194">
        <v>97.52</v>
      </c>
      <c r="F85" s="45">
        <f t="shared" si="0"/>
        <v>35.993208828522924</v>
      </c>
    </row>
    <row r="86" spans="1:6" ht="12.75" customHeight="1" x14ac:dyDescent="0.2">
      <c r="A86" s="63">
        <v>6414</v>
      </c>
      <c r="B86" s="64" t="s">
        <v>175</v>
      </c>
      <c r="C86" s="247" t="s">
        <v>176</v>
      </c>
      <c r="D86" s="194">
        <v>61.19</v>
      </c>
      <c r="E86" s="194">
        <v>21.23</v>
      </c>
      <c r="F86" s="45">
        <f t="shared" si="0"/>
        <v>34.695211635888221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v>57.82</v>
      </c>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v>53.08</v>
      </c>
      <c r="F90" s="45" t="str">
        <f t="shared" si="0"/>
        <v>-</v>
      </c>
    </row>
    <row r="91" spans="1:6" ht="12.75" customHeight="1" x14ac:dyDescent="0.2">
      <c r="A91" s="63">
        <v>642</v>
      </c>
      <c r="B91" s="64" t="s">
        <v>185</v>
      </c>
      <c r="C91" s="247" t="s">
        <v>186</v>
      </c>
      <c r="D91" s="60">
        <f t="shared" ref="D91:E91" si="17">SUM(D92:D97)</f>
        <v>40782.71</v>
      </c>
      <c r="E91" s="60">
        <f t="shared" si="17"/>
        <v>42776.78</v>
      </c>
      <c r="F91" s="45">
        <f t="shared" si="0"/>
        <v>104.88949851542479</v>
      </c>
    </row>
    <row r="92" spans="1:6" ht="12.75" customHeight="1" x14ac:dyDescent="0.2">
      <c r="A92" s="63">
        <v>6421</v>
      </c>
      <c r="B92" s="64" t="s">
        <v>187</v>
      </c>
      <c r="C92" s="247" t="s">
        <v>188</v>
      </c>
      <c r="D92" s="194">
        <v>10658.14</v>
      </c>
      <c r="E92" s="194">
        <v>10969.97</v>
      </c>
      <c r="F92" s="45">
        <f t="shared" si="0"/>
        <v>102.92574501742331</v>
      </c>
    </row>
    <row r="93" spans="1:6" ht="12.75" customHeight="1" x14ac:dyDescent="0.2">
      <c r="A93" s="63">
        <v>6422</v>
      </c>
      <c r="B93" s="64" t="s">
        <v>189</v>
      </c>
      <c r="C93" s="247" t="s">
        <v>190</v>
      </c>
      <c r="D93" s="194">
        <v>30057.29</v>
      </c>
      <c r="E93" s="194">
        <v>31293.88</v>
      </c>
      <c r="F93" s="45">
        <f t="shared" si="0"/>
        <v>104.11411008776905</v>
      </c>
    </row>
    <row r="94" spans="1:6" ht="12.75" customHeight="1" x14ac:dyDescent="0.2">
      <c r="A94" s="63">
        <v>6423</v>
      </c>
      <c r="B94" s="64" t="s">
        <v>191</v>
      </c>
      <c r="C94" s="247" t="s">
        <v>192</v>
      </c>
      <c r="D94" s="194">
        <v>0</v>
      </c>
      <c r="E94" s="194">
        <v>0.82</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67.28</v>
      </c>
      <c r="E97" s="194">
        <v>512.11</v>
      </c>
      <c r="F97" s="45">
        <f t="shared" si="0"/>
        <v>761.16230677764565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73921.23</v>
      </c>
      <c r="E106" s="60">
        <f>E107+E112+E120+E124</f>
        <v>84124.54</v>
      </c>
      <c r="F106" s="45">
        <f t="shared" si="0"/>
        <v>113.80294943685325</v>
      </c>
    </row>
    <row r="107" spans="1:6" ht="12.75" customHeight="1" x14ac:dyDescent="0.2">
      <c r="A107" s="63">
        <v>651</v>
      </c>
      <c r="B107" s="64" t="s">
        <v>217</v>
      </c>
      <c r="C107" s="247" t="s">
        <v>218</v>
      </c>
      <c r="D107" s="60">
        <f t="shared" ref="D107:E107" si="19">SUM(D108:D111)</f>
        <v>4428.1099999999997</v>
      </c>
      <c r="E107" s="60">
        <f t="shared" si="19"/>
        <v>4428.1099999999997</v>
      </c>
      <c r="F107" s="45">
        <f t="shared" si="0"/>
        <v>100</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4428.1099999999997</v>
      </c>
      <c r="E111" s="194">
        <v>4428.1099999999997</v>
      </c>
      <c r="F111" s="45">
        <f t="shared" si="0"/>
        <v>100</v>
      </c>
    </row>
    <row r="112" spans="1:6" ht="12.75" customHeight="1" x14ac:dyDescent="0.2">
      <c r="A112" s="63">
        <v>652</v>
      </c>
      <c r="B112" s="64" t="s">
        <v>227</v>
      </c>
      <c r="C112" s="247" t="s">
        <v>228</v>
      </c>
      <c r="D112" s="60">
        <f t="shared" ref="D112:E112" si="20">SUM(D113:D119)</f>
        <v>10328.01</v>
      </c>
      <c r="E112" s="60">
        <f t="shared" si="20"/>
        <v>30123.439999999999</v>
      </c>
      <c r="F112" s="45">
        <f t="shared" si="0"/>
        <v>291.66741705323676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178.85</v>
      </c>
      <c r="E114" s="194"/>
      <c r="F114" s="45">
        <f t="shared" si="0"/>
        <v>0</v>
      </c>
    </row>
    <row r="115" spans="1:6" ht="12.75" customHeight="1" x14ac:dyDescent="0.2">
      <c r="A115" s="63">
        <v>6524</v>
      </c>
      <c r="B115" s="64" t="s">
        <v>233</v>
      </c>
      <c r="C115" s="247" t="s">
        <v>234</v>
      </c>
      <c r="D115" s="194">
        <v>1707.75</v>
      </c>
      <c r="E115" s="194">
        <v>24303.53</v>
      </c>
      <c r="F115" s="45">
        <f t="shared" si="0"/>
        <v>1423.1316059142146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8441.41</v>
      </c>
      <c r="E117" s="194">
        <v>5819.91</v>
      </c>
      <c r="F117" s="45">
        <f t="shared" si="0"/>
        <v>68.944761597884721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59165.11</v>
      </c>
      <c r="E120" s="60">
        <f t="shared" si="21"/>
        <v>49572.99</v>
      </c>
      <c r="F120" s="45">
        <f t="shared" si="0"/>
        <v>83.787539649634724</v>
      </c>
    </row>
    <row r="121" spans="1:6" ht="12.75" customHeight="1" x14ac:dyDescent="0.2">
      <c r="A121" s="63">
        <v>6531</v>
      </c>
      <c r="B121" s="64" t="s">
        <v>245</v>
      </c>
      <c r="C121" s="247" t="s">
        <v>246</v>
      </c>
      <c r="D121" s="194">
        <v>11441.65</v>
      </c>
      <c r="E121" s="194">
        <v>467.07</v>
      </c>
      <c r="F121" s="45">
        <f t="shared" si="0"/>
        <v>4.0821909427399019</v>
      </c>
    </row>
    <row r="122" spans="1:6" ht="12.75" customHeight="1" x14ac:dyDescent="0.2">
      <c r="A122" s="63">
        <v>6532</v>
      </c>
      <c r="B122" s="64" t="s">
        <v>247</v>
      </c>
      <c r="C122" s="247" t="s">
        <v>248</v>
      </c>
      <c r="D122" s="194">
        <v>47723.46</v>
      </c>
      <c r="E122" s="194">
        <v>49105.919999999998</v>
      </c>
      <c r="F122" s="45">
        <f t="shared" si="0"/>
        <v>102.89681427122007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103323.53</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103323.53</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103323.53</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326.10000000000002</v>
      </c>
      <c r="E140" s="60">
        <f t="shared" si="28"/>
        <v>25876.92</v>
      </c>
      <c r="F140" s="45">
        <f t="shared" si="26"/>
        <v>7935.2713891444337</v>
      </c>
    </row>
    <row r="141" spans="1:6" ht="12.75" customHeight="1" x14ac:dyDescent="0.2">
      <c r="A141" s="63">
        <v>681</v>
      </c>
      <c r="B141" s="65" t="s">
        <v>285</v>
      </c>
      <c r="C141" s="247" t="s">
        <v>286</v>
      </c>
      <c r="D141" s="60">
        <f t="shared" ref="D141:E141" si="29">SUM(D142:D150)</f>
        <v>0</v>
      </c>
      <c r="E141" s="60">
        <f t="shared" si="29"/>
        <v>14434.4</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14434.4</v>
      </c>
      <c r="F150" s="45" t="str">
        <f t="shared" si="26"/>
        <v>-</v>
      </c>
    </row>
    <row r="151" spans="1:6" ht="12.75" customHeight="1" x14ac:dyDescent="0.2">
      <c r="A151" s="63">
        <v>683</v>
      </c>
      <c r="B151" s="64" t="s">
        <v>305</v>
      </c>
      <c r="C151" s="247" t="s">
        <v>306</v>
      </c>
      <c r="D151" s="194">
        <v>326.10000000000002</v>
      </c>
      <c r="E151" s="194">
        <v>11442.52</v>
      </c>
      <c r="F151" s="45">
        <f t="shared" si="26"/>
        <v>3508.8991107022389</v>
      </c>
    </row>
    <row r="152" spans="1:6" ht="12.75" customHeight="1" x14ac:dyDescent="0.2">
      <c r="A152" s="63">
        <v>3</v>
      </c>
      <c r="B152" s="64" t="s">
        <v>307</v>
      </c>
      <c r="C152" s="247" t="s">
        <v>13</v>
      </c>
      <c r="D152" s="60">
        <f>D153+D164+D202+D221+D230+D262+D273</f>
        <v>659852.89</v>
      </c>
      <c r="E152" s="60">
        <f>E153+E164+E202+E221+E230+E262+E273</f>
        <v>843594.42</v>
      </c>
      <c r="F152" s="45">
        <f t="shared" si="26"/>
        <v>127.84583242486065</v>
      </c>
    </row>
    <row r="153" spans="1:6" ht="12.75" customHeight="1" x14ac:dyDescent="0.2">
      <c r="A153" s="63">
        <v>31</v>
      </c>
      <c r="B153" s="64" t="s">
        <v>308</v>
      </c>
      <c r="C153" s="247" t="s">
        <v>309</v>
      </c>
      <c r="D153" s="60">
        <f t="shared" ref="D153:E153" si="30">D154+D159+D160</f>
        <v>173220.52</v>
      </c>
      <c r="E153" s="60">
        <f t="shared" si="30"/>
        <v>259183.00999999998</v>
      </c>
      <c r="F153" s="45">
        <f t="shared" si="26"/>
        <v>149.62604315008406</v>
      </c>
    </row>
    <row r="154" spans="1:6" ht="12.75" customHeight="1" x14ac:dyDescent="0.2">
      <c r="A154" s="63">
        <v>311</v>
      </c>
      <c r="B154" s="64" t="s">
        <v>310</v>
      </c>
      <c r="C154" s="247" t="s">
        <v>311</v>
      </c>
      <c r="D154" s="60">
        <f t="shared" ref="D154:E154" si="31">SUM(D155:D158)</f>
        <v>148612.76999999999</v>
      </c>
      <c r="E154" s="60">
        <f t="shared" si="31"/>
        <v>219306.11</v>
      </c>
      <c r="F154" s="45">
        <f t="shared" si="26"/>
        <v>147.56881928787143</v>
      </c>
    </row>
    <row r="155" spans="1:6" ht="12.75" customHeight="1" x14ac:dyDescent="0.2">
      <c r="A155" s="63">
        <v>3111</v>
      </c>
      <c r="B155" s="64" t="s">
        <v>312</v>
      </c>
      <c r="C155" s="247" t="s">
        <v>313</v>
      </c>
      <c r="D155" s="194">
        <v>148612.76999999999</v>
      </c>
      <c r="E155" s="194">
        <v>219306.11</v>
      </c>
      <c r="F155" s="45">
        <f t="shared" si="26"/>
        <v>147.56881928787143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2170</v>
      </c>
      <c r="E159" s="194">
        <v>6264.53</v>
      </c>
      <c r="F159" s="45">
        <f t="shared" si="26"/>
        <v>288.68801843317971</v>
      </c>
    </row>
    <row r="160" spans="1:6" ht="12.75" customHeight="1" x14ac:dyDescent="0.2">
      <c r="A160" s="63">
        <v>313</v>
      </c>
      <c r="B160" s="65" t="s">
        <v>322</v>
      </c>
      <c r="C160" s="247" t="s">
        <v>323</v>
      </c>
      <c r="D160" s="60">
        <f t="shared" ref="D160:E160" si="32">SUM(D161:D163)</f>
        <v>22437.75</v>
      </c>
      <c r="E160" s="60">
        <f t="shared" si="32"/>
        <v>33612.370000000003</v>
      </c>
      <c r="F160" s="45">
        <f t="shared" si="26"/>
        <v>149.80276542879747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22437.75</v>
      </c>
      <c r="E162" s="194">
        <v>33612.370000000003</v>
      </c>
      <c r="F162" s="45">
        <f t="shared" si="26"/>
        <v>149.80276542879747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319315.43</v>
      </c>
      <c r="E164" s="60">
        <f>E165+E170+E178+E188+E189+E194</f>
        <v>390038.83000000007</v>
      </c>
      <c r="F164" s="45">
        <f t="shared" si="26"/>
        <v>122.14844425150393</v>
      </c>
    </row>
    <row r="165" spans="1:6" ht="12.75" customHeight="1" x14ac:dyDescent="0.2">
      <c r="A165" s="63">
        <v>321</v>
      </c>
      <c r="B165" s="64" t="s">
        <v>332</v>
      </c>
      <c r="C165" s="247" t="s">
        <v>333</v>
      </c>
      <c r="D165" s="60">
        <f t="shared" ref="D165:E165" si="33">SUM(D166:D169)</f>
        <v>12586.59</v>
      </c>
      <c r="E165" s="60">
        <f t="shared" si="33"/>
        <v>13346.77</v>
      </c>
      <c r="F165" s="45">
        <f t="shared" si="26"/>
        <v>106.03960246579891</v>
      </c>
    </row>
    <row r="166" spans="1:6" ht="12.75" customHeight="1" x14ac:dyDescent="0.2">
      <c r="A166" s="63">
        <v>3211</v>
      </c>
      <c r="B166" s="64" t="s">
        <v>334</v>
      </c>
      <c r="C166" s="247" t="s">
        <v>335</v>
      </c>
      <c r="D166" s="194">
        <v>6368.55</v>
      </c>
      <c r="E166" s="194">
        <v>6837.32</v>
      </c>
      <c r="F166" s="45">
        <f t="shared" si="26"/>
        <v>107.36070220065793</v>
      </c>
    </row>
    <row r="167" spans="1:6" ht="12.75" customHeight="1" x14ac:dyDescent="0.2">
      <c r="A167" s="63">
        <v>3212</v>
      </c>
      <c r="B167" s="64" t="s">
        <v>336</v>
      </c>
      <c r="C167" s="247" t="s">
        <v>337</v>
      </c>
      <c r="D167" s="194">
        <v>3182.54</v>
      </c>
      <c r="E167" s="194">
        <v>3514.45</v>
      </c>
      <c r="F167" s="45">
        <f t="shared" si="26"/>
        <v>110.42909122901831</v>
      </c>
    </row>
    <row r="168" spans="1:6" ht="12.75" customHeight="1" x14ac:dyDescent="0.2">
      <c r="A168" s="63">
        <v>3213</v>
      </c>
      <c r="B168" s="64" t="s">
        <v>338</v>
      </c>
      <c r="C168" s="247" t="s">
        <v>339</v>
      </c>
      <c r="D168" s="194">
        <v>1475.5</v>
      </c>
      <c r="E168" s="194">
        <v>1435</v>
      </c>
      <c r="F168" s="45">
        <f t="shared" si="26"/>
        <v>97.25516773974924</v>
      </c>
    </row>
    <row r="169" spans="1:6" ht="12.75" customHeight="1" x14ac:dyDescent="0.2">
      <c r="A169" s="63">
        <v>3214</v>
      </c>
      <c r="B169" s="64" t="s">
        <v>340</v>
      </c>
      <c r="C169" s="247" t="s">
        <v>341</v>
      </c>
      <c r="D169" s="194">
        <v>1560</v>
      </c>
      <c r="E169" s="194">
        <v>1560</v>
      </c>
      <c r="F169" s="45">
        <f t="shared" si="26"/>
        <v>100</v>
      </c>
    </row>
    <row r="170" spans="1:6" ht="12.75" customHeight="1" x14ac:dyDescent="0.2">
      <c r="A170" s="63">
        <v>322</v>
      </c>
      <c r="B170" s="64" t="s">
        <v>342</v>
      </c>
      <c r="C170" s="247" t="s">
        <v>343</v>
      </c>
      <c r="D170" s="60">
        <f t="shared" ref="D170:E170" si="34">SUM(D171:D177)</f>
        <v>16061.42</v>
      </c>
      <c r="E170" s="60">
        <f t="shared" si="34"/>
        <v>18124.38</v>
      </c>
      <c r="F170" s="45">
        <f t="shared" si="26"/>
        <v>112.84419434894299</v>
      </c>
    </row>
    <row r="171" spans="1:6" ht="12.75" customHeight="1" x14ac:dyDescent="0.2">
      <c r="A171" s="63">
        <v>3221</v>
      </c>
      <c r="B171" s="64" t="s">
        <v>344</v>
      </c>
      <c r="C171" s="247" t="s">
        <v>345</v>
      </c>
      <c r="D171" s="194">
        <v>1141.93</v>
      </c>
      <c r="E171" s="194">
        <v>2030.91</v>
      </c>
      <c r="F171" s="45">
        <f t="shared" si="26"/>
        <v>177.84890492411969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12290.07</v>
      </c>
      <c r="E173" s="194">
        <v>13986.45</v>
      </c>
      <c r="F173" s="45">
        <f t="shared" si="26"/>
        <v>113.80285059401616</v>
      </c>
    </row>
    <row r="174" spans="1:6" ht="12.75" customHeight="1" x14ac:dyDescent="0.2">
      <c r="A174" s="63">
        <v>3224</v>
      </c>
      <c r="B174" s="65" t="s">
        <v>350</v>
      </c>
      <c r="C174" s="247" t="s">
        <v>351</v>
      </c>
      <c r="D174" s="194">
        <v>1275.5899999999999</v>
      </c>
      <c r="E174" s="194">
        <v>1051.29</v>
      </c>
      <c r="F174" s="45">
        <f t="shared" si="26"/>
        <v>82.41598005628768</v>
      </c>
    </row>
    <row r="175" spans="1:6" ht="12.75" customHeight="1" x14ac:dyDescent="0.2">
      <c r="A175" s="63">
        <v>3225</v>
      </c>
      <c r="B175" s="65" t="s">
        <v>352</v>
      </c>
      <c r="C175" s="247" t="s">
        <v>353</v>
      </c>
      <c r="D175" s="194">
        <v>1353.83</v>
      </c>
      <c r="E175" s="194">
        <v>1055.73</v>
      </c>
      <c r="F175" s="45">
        <f t="shared" si="26"/>
        <v>77.980987273143612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216232.03</v>
      </c>
      <c r="E178" s="60">
        <f t="shared" si="35"/>
        <v>252552.65000000002</v>
      </c>
      <c r="F178" s="45">
        <f t="shared" si="26"/>
        <v>116.79705823415709</v>
      </c>
    </row>
    <row r="179" spans="1:6" ht="12.75" customHeight="1" x14ac:dyDescent="0.2">
      <c r="A179" s="63">
        <v>3231</v>
      </c>
      <c r="B179" s="65" t="s">
        <v>360</v>
      </c>
      <c r="C179" s="247" t="s">
        <v>361</v>
      </c>
      <c r="D179" s="194">
        <v>4787.93</v>
      </c>
      <c r="E179" s="194">
        <v>4964.8</v>
      </c>
      <c r="F179" s="45">
        <f t="shared" si="26"/>
        <v>103.69408074052879</v>
      </c>
    </row>
    <row r="180" spans="1:6" ht="12.75" customHeight="1" x14ac:dyDescent="0.2">
      <c r="A180" s="63">
        <v>3232</v>
      </c>
      <c r="B180" s="65" t="s">
        <v>362</v>
      </c>
      <c r="C180" s="247" t="s">
        <v>363</v>
      </c>
      <c r="D180" s="194">
        <v>42755.15</v>
      </c>
      <c r="E180" s="194">
        <v>89606.52</v>
      </c>
      <c r="F180" s="45">
        <f t="shared" si="26"/>
        <v>209.58064700977542</v>
      </c>
    </row>
    <row r="181" spans="1:6" ht="12.75" customHeight="1" x14ac:dyDescent="0.2">
      <c r="A181" s="63">
        <v>3233</v>
      </c>
      <c r="B181" s="65" t="s">
        <v>364</v>
      </c>
      <c r="C181" s="247" t="s">
        <v>365</v>
      </c>
      <c r="D181" s="194">
        <v>3622.95</v>
      </c>
      <c r="E181" s="194">
        <v>8408.2999999999993</v>
      </c>
      <c r="F181" s="45">
        <f t="shared" si="26"/>
        <v>232.08435115030568</v>
      </c>
    </row>
    <row r="182" spans="1:6" ht="12.75" customHeight="1" x14ac:dyDescent="0.2">
      <c r="A182" s="63">
        <v>3234</v>
      </c>
      <c r="B182" s="65" t="s">
        <v>366</v>
      </c>
      <c r="C182" s="247" t="s">
        <v>367</v>
      </c>
      <c r="D182" s="194">
        <v>15496.63</v>
      </c>
      <c r="E182" s="194">
        <v>14982.19</v>
      </c>
      <c r="F182" s="45">
        <f t="shared" si="26"/>
        <v>96.680310493313712</v>
      </c>
    </row>
    <row r="183" spans="1:6" ht="12.75" customHeight="1" x14ac:dyDescent="0.2">
      <c r="A183" s="63">
        <v>3235</v>
      </c>
      <c r="B183" s="64" t="s">
        <v>368</v>
      </c>
      <c r="C183" s="247" t="s">
        <v>369</v>
      </c>
      <c r="D183" s="194">
        <v>1650.08</v>
      </c>
      <c r="E183" s="194">
        <v>1645.72</v>
      </c>
      <c r="F183" s="45">
        <f t="shared" si="26"/>
        <v>99.735770386890337</v>
      </c>
    </row>
    <row r="184" spans="1:6" ht="12.75" customHeight="1" x14ac:dyDescent="0.2">
      <c r="A184" s="63">
        <v>3236</v>
      </c>
      <c r="B184" s="64" t="s">
        <v>370</v>
      </c>
      <c r="C184" s="247" t="s">
        <v>371</v>
      </c>
      <c r="D184" s="194">
        <v>4850</v>
      </c>
      <c r="E184" s="194">
        <v>8795.58</v>
      </c>
      <c r="F184" s="45">
        <f t="shared" si="26"/>
        <v>181.35216494845361</v>
      </c>
    </row>
    <row r="185" spans="1:6" ht="12.75" customHeight="1" x14ac:dyDescent="0.2">
      <c r="A185" s="63">
        <v>3237</v>
      </c>
      <c r="B185" s="64" t="s">
        <v>372</v>
      </c>
      <c r="C185" s="247" t="s">
        <v>373</v>
      </c>
      <c r="D185" s="194">
        <v>138244.37</v>
      </c>
      <c r="E185" s="194">
        <v>114103.75</v>
      </c>
      <c r="F185" s="45">
        <f t="shared" si="26"/>
        <v>82.537719257572661</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4824.92</v>
      </c>
      <c r="E187" s="194">
        <v>10045.790000000001</v>
      </c>
      <c r="F187" s="45">
        <f t="shared" si="26"/>
        <v>208.20635368047556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74435.39</v>
      </c>
      <c r="E194" s="60">
        <f t="shared" si="36"/>
        <v>106015.03</v>
      </c>
      <c r="F194" s="45">
        <f t="shared" si="26"/>
        <v>142.42557202964881</v>
      </c>
    </row>
    <row r="195" spans="1:6" ht="12.75" customHeight="1" x14ac:dyDescent="0.2">
      <c r="A195" s="63">
        <v>3291</v>
      </c>
      <c r="B195" s="183" t="s">
        <v>392</v>
      </c>
      <c r="C195" s="247" t="s">
        <v>393</v>
      </c>
      <c r="D195" s="194">
        <v>4649.41</v>
      </c>
      <c r="E195" s="194">
        <v>9748.98</v>
      </c>
      <c r="F195" s="45">
        <f t="shared" si="26"/>
        <v>209.68208869512478</v>
      </c>
    </row>
    <row r="196" spans="1:6" ht="12.75" customHeight="1" x14ac:dyDescent="0.2">
      <c r="A196" s="63">
        <v>3292</v>
      </c>
      <c r="B196" s="64" t="s">
        <v>394</v>
      </c>
      <c r="C196" s="247" t="s">
        <v>395</v>
      </c>
      <c r="D196" s="194">
        <v>2905.77</v>
      </c>
      <c r="E196" s="194">
        <v>2801.32</v>
      </c>
      <c r="F196" s="45">
        <f t="shared" si="26"/>
        <v>96.405427821197136</v>
      </c>
    </row>
    <row r="197" spans="1:6" ht="12.75" customHeight="1" x14ac:dyDescent="0.2">
      <c r="A197" s="63">
        <v>3293</v>
      </c>
      <c r="B197" s="64" t="s">
        <v>396</v>
      </c>
      <c r="C197" s="247" t="s">
        <v>397</v>
      </c>
      <c r="D197" s="194">
        <v>2566.15</v>
      </c>
      <c r="E197" s="194">
        <v>4065.71</v>
      </c>
      <c r="F197" s="45">
        <f t="shared" si="26"/>
        <v>158.43617871129902</v>
      </c>
    </row>
    <row r="198" spans="1:6" ht="12.75" customHeight="1" x14ac:dyDescent="0.2">
      <c r="A198" s="63">
        <v>3294</v>
      </c>
      <c r="B198" s="64" t="s">
        <v>398</v>
      </c>
      <c r="C198" s="247" t="s">
        <v>399</v>
      </c>
      <c r="D198" s="194">
        <v>1057.21</v>
      </c>
      <c r="E198" s="194">
        <v>3057.21</v>
      </c>
      <c r="F198" s="45">
        <f t="shared" si="26"/>
        <v>289.17717388219938</v>
      </c>
    </row>
    <row r="199" spans="1:6" ht="12.75" customHeight="1" x14ac:dyDescent="0.2">
      <c r="A199" s="63">
        <v>3295</v>
      </c>
      <c r="B199" s="64" t="s">
        <v>400</v>
      </c>
      <c r="C199" s="247" t="s">
        <v>401</v>
      </c>
      <c r="D199" s="194">
        <v>3232.67</v>
      </c>
      <c r="E199" s="194">
        <v>4035.31</v>
      </c>
      <c r="F199" s="45">
        <f t="shared" si="26"/>
        <v>124.82901131263012</v>
      </c>
    </row>
    <row r="200" spans="1:6" ht="12.75" customHeight="1" x14ac:dyDescent="0.2">
      <c r="A200" s="63" t="s">
        <v>402</v>
      </c>
      <c r="B200" s="64" t="s">
        <v>403</v>
      </c>
      <c r="C200" s="247" t="s">
        <v>402</v>
      </c>
      <c r="D200" s="194">
        <v>0</v>
      </c>
      <c r="E200" s="194">
        <v>218.36</v>
      </c>
      <c r="F200" s="45" t="str">
        <f t="shared" si="26"/>
        <v>-</v>
      </c>
    </row>
    <row r="201" spans="1:6" ht="12.75" customHeight="1" x14ac:dyDescent="0.2">
      <c r="A201" s="63">
        <v>3299</v>
      </c>
      <c r="B201" s="64" t="s">
        <v>404</v>
      </c>
      <c r="C201" s="247" t="s">
        <v>405</v>
      </c>
      <c r="D201" s="194">
        <v>60024.18</v>
      </c>
      <c r="E201" s="194">
        <v>82088.14</v>
      </c>
      <c r="F201" s="45">
        <f t="shared" si="26"/>
        <v>136.75845301010358</v>
      </c>
    </row>
    <row r="202" spans="1:6" ht="12.75" customHeight="1" x14ac:dyDescent="0.2">
      <c r="A202" s="63">
        <v>34</v>
      </c>
      <c r="B202" s="183" t="s">
        <v>406</v>
      </c>
      <c r="C202" s="247" t="s">
        <v>407</v>
      </c>
      <c r="D202" s="60">
        <f t="shared" ref="D202:E202" si="37">D203+D208+D216</f>
        <v>4860.5499999999993</v>
      </c>
      <c r="E202" s="60">
        <f t="shared" si="37"/>
        <v>14621.51</v>
      </c>
      <c r="F202" s="45">
        <f t="shared" si="26"/>
        <v>300.82007180257386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1910.44</v>
      </c>
      <c r="E208" s="60">
        <f t="shared" si="39"/>
        <v>11870.7</v>
      </c>
      <c r="F208" s="45">
        <f t="shared" si="26"/>
        <v>621.35947739787696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1513.15</v>
      </c>
      <c r="E210" s="194">
        <v>3822.67</v>
      </c>
      <c r="F210" s="45">
        <f t="shared" si="26"/>
        <v>252.62994415623038</v>
      </c>
    </row>
    <row r="211" spans="1:6" ht="24" x14ac:dyDescent="0.2">
      <c r="A211" s="63">
        <v>3423</v>
      </c>
      <c r="B211" s="183" t="s">
        <v>424</v>
      </c>
      <c r="C211" s="247" t="s">
        <v>425</v>
      </c>
      <c r="D211" s="194">
        <v>397.29</v>
      </c>
      <c r="E211" s="194">
        <v>8048.03</v>
      </c>
      <c r="F211" s="45">
        <f t="shared" si="26"/>
        <v>2025.731833169725</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2950.1099999999997</v>
      </c>
      <c r="E216" s="60">
        <f t="shared" si="40"/>
        <v>2750.81</v>
      </c>
      <c r="F216" s="45">
        <f t="shared" si="26"/>
        <v>93.244319703333105</v>
      </c>
    </row>
    <row r="217" spans="1:6" ht="12.75" customHeight="1" x14ac:dyDescent="0.2">
      <c r="A217" s="63">
        <v>3431</v>
      </c>
      <c r="B217" s="182" t="s">
        <v>436</v>
      </c>
      <c r="C217" s="247" t="s">
        <v>437</v>
      </c>
      <c r="D217" s="194">
        <v>1886.56</v>
      </c>
      <c r="E217" s="194">
        <v>2056.5</v>
      </c>
      <c r="F217" s="45">
        <f t="shared" si="26"/>
        <v>109.00792977694853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1063.55</v>
      </c>
      <c r="E220" s="194">
        <v>694.31</v>
      </c>
      <c r="F220" s="45">
        <f t="shared" si="26"/>
        <v>65.282309247332051</v>
      </c>
    </row>
    <row r="221" spans="1:6" ht="12.75" customHeight="1" x14ac:dyDescent="0.2">
      <c r="A221" s="63">
        <v>35</v>
      </c>
      <c r="B221" s="65" t="s">
        <v>444</v>
      </c>
      <c r="C221" s="247" t="s">
        <v>445</v>
      </c>
      <c r="D221" s="60">
        <f t="shared" ref="D221:E221" si="41">D222+D225+D229</f>
        <v>53260.47</v>
      </c>
      <c r="E221" s="60">
        <f t="shared" si="41"/>
        <v>78692.13</v>
      </c>
      <c r="F221" s="45">
        <f t="shared" si="26"/>
        <v>147.74959740310217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53260.47</v>
      </c>
      <c r="E225" s="60">
        <f t="shared" si="43"/>
        <v>78692.13</v>
      </c>
      <c r="F225" s="45">
        <f t="shared" si="26"/>
        <v>147.74959740310217</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48680.88</v>
      </c>
      <c r="E227" s="194">
        <v>73318.740000000005</v>
      </c>
      <c r="F227" s="45">
        <f t="shared" si="26"/>
        <v>150.61095855292675</v>
      </c>
    </row>
    <row r="228" spans="1:6" ht="12.75" customHeight="1" x14ac:dyDescent="0.2">
      <c r="A228" s="63">
        <v>3523</v>
      </c>
      <c r="B228" s="64" t="s">
        <v>458</v>
      </c>
      <c r="C228" s="247" t="s">
        <v>459</v>
      </c>
      <c r="D228" s="194">
        <v>4579.59</v>
      </c>
      <c r="E228" s="194">
        <v>5373.39</v>
      </c>
      <c r="F228" s="45">
        <f t="shared" si="26"/>
        <v>117.33342941180325</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16034.579999999998</v>
      </c>
      <c r="E230" s="60">
        <f>E231+E234+E237+E242+E246+E250+E254+E257</f>
        <v>19827.080000000002</v>
      </c>
      <c r="F230" s="45">
        <f t="shared" ref="F230:F245" si="44">IF(D230&lt;&gt;0,IF(E230/D230&gt;=100,"&gt;&gt;100",E230/D230*100),"-")</f>
        <v>123.65200709965589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7099.94</v>
      </c>
      <c r="E237" s="60">
        <f t="shared" si="47"/>
        <v>8906.99</v>
      </c>
      <c r="F237" s="45">
        <f t="shared" si="44"/>
        <v>125.45162353484677</v>
      </c>
    </row>
    <row r="238" spans="1:6" ht="12" x14ac:dyDescent="0.2">
      <c r="A238" s="63">
        <v>3631</v>
      </c>
      <c r="B238" s="65" t="s">
        <v>478</v>
      </c>
      <c r="C238" s="247" t="s">
        <v>479</v>
      </c>
      <c r="D238" s="194">
        <v>7099.94</v>
      </c>
      <c r="E238" s="194">
        <v>8906.99</v>
      </c>
      <c r="F238" s="45">
        <f t="shared" si="44"/>
        <v>125.45162353484677</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8934.64</v>
      </c>
      <c r="E246" s="60">
        <f t="shared" si="48"/>
        <v>10920.09</v>
      </c>
      <c r="F246" s="45">
        <f t="shared" ref="F246:F249" si="49">IF(D246&lt;&gt;0,IF(E246/D246&gt;=100,"&gt;&gt;100",E246/D246*100),"-")</f>
        <v>122.22193619440741</v>
      </c>
    </row>
    <row r="247" spans="1:6" ht="12.75" customHeight="1" x14ac:dyDescent="0.2">
      <c r="A247" s="63" t="s">
        <v>493</v>
      </c>
      <c r="B247" s="64" t="s">
        <v>494</v>
      </c>
      <c r="C247" s="247" t="s">
        <v>493</v>
      </c>
      <c r="D247" s="194">
        <v>8934.64</v>
      </c>
      <c r="E247" s="194">
        <v>10920.09</v>
      </c>
      <c r="F247" s="45">
        <f t="shared" si="49"/>
        <v>122.22193619440741</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53528.539999999994</v>
      </c>
      <c r="E262" s="60">
        <f t="shared" si="55"/>
        <v>42490.03</v>
      </c>
      <c r="F262" s="45">
        <f t="shared" ref="F262:F268" si="56">IF(D262&lt;&gt;0,IF(E262/D262&gt;=100,"&gt;&gt;100",E262/D262*100),"-")</f>
        <v>79.378271852735011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53528.539999999994</v>
      </c>
      <c r="E269" s="60">
        <f t="shared" si="58"/>
        <v>42490.03</v>
      </c>
      <c r="F269" s="45">
        <f t="shared" ref="F269:F272" si="59">IF(D269&lt;&gt;0,IF(E269/D269&gt;=100,"&gt;&gt;100",E269/D269*100),"-")</f>
        <v>79.378271852735011</v>
      </c>
    </row>
    <row r="270" spans="1:6" ht="12.75" customHeight="1" x14ac:dyDescent="0.2">
      <c r="A270" s="63">
        <v>3721</v>
      </c>
      <c r="B270" s="65" t="s">
        <v>533</v>
      </c>
      <c r="C270" s="247" t="s">
        <v>534</v>
      </c>
      <c r="D270" s="194">
        <v>10180.59</v>
      </c>
      <c r="E270" s="194">
        <v>8468.08</v>
      </c>
      <c r="F270" s="45">
        <f t="shared" si="59"/>
        <v>83.178676284969725</v>
      </c>
    </row>
    <row r="271" spans="1:6" ht="12.75" customHeight="1" x14ac:dyDescent="0.2">
      <c r="A271" s="63">
        <v>3722</v>
      </c>
      <c r="B271" s="65" t="s">
        <v>535</v>
      </c>
      <c r="C271" s="247" t="s">
        <v>536</v>
      </c>
      <c r="D271" s="194">
        <v>43347.95</v>
      </c>
      <c r="E271" s="194">
        <v>34021.949999999997</v>
      </c>
      <c r="F271" s="45">
        <f t="shared" si="59"/>
        <v>78.485718471115703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39632.800000000003</v>
      </c>
      <c r="E273" s="60">
        <f t="shared" si="60"/>
        <v>38741.83</v>
      </c>
      <c r="F273" s="45">
        <f t="shared" ref="F273:F277" si="61">IF(D273&lt;&gt;0,IF(E273/D273&gt;=100,"&gt;&gt;100",E273/D273*100),"-")</f>
        <v>97.751937788902126</v>
      </c>
    </row>
    <row r="274" spans="1:6" ht="12.75" customHeight="1" x14ac:dyDescent="0.2">
      <c r="A274" s="63">
        <v>381</v>
      </c>
      <c r="B274" s="64" t="s">
        <v>541</v>
      </c>
      <c r="C274" s="247" t="s">
        <v>542</v>
      </c>
      <c r="D274" s="60">
        <f t="shared" ref="D274:E274" si="62">SUM(D275:D277)</f>
        <v>21302.21</v>
      </c>
      <c r="E274" s="60">
        <f t="shared" si="62"/>
        <v>32741.83</v>
      </c>
      <c r="F274" s="45">
        <f t="shared" si="61"/>
        <v>153.70156429778882</v>
      </c>
    </row>
    <row r="275" spans="1:6" ht="12.75" customHeight="1" x14ac:dyDescent="0.2">
      <c r="A275" s="63">
        <v>3811</v>
      </c>
      <c r="B275" s="64" t="s">
        <v>543</v>
      </c>
      <c r="C275" s="247" t="s">
        <v>544</v>
      </c>
      <c r="D275" s="194">
        <v>21302.21</v>
      </c>
      <c r="E275" s="194">
        <v>32741.83</v>
      </c>
      <c r="F275" s="45">
        <f t="shared" si="61"/>
        <v>153.70156429778882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18330.59</v>
      </c>
      <c r="E278" s="60">
        <f t="shared" si="63"/>
        <v>6000</v>
      </c>
      <c r="F278" s="45">
        <f t="shared" ref="F278:F282" si="64">IF(D278&lt;&gt;0,IF(E278/D278&gt;=100,"&gt;&gt;100",E278/D278*100),"-")</f>
        <v>32.732170650262759</v>
      </c>
    </row>
    <row r="279" spans="1:6" ht="12.75" customHeight="1" x14ac:dyDescent="0.2">
      <c r="A279" s="63">
        <v>3821</v>
      </c>
      <c r="B279" s="64" t="s">
        <v>551</v>
      </c>
      <c r="C279" s="247" t="s">
        <v>552</v>
      </c>
      <c r="D279" s="194">
        <v>18330.59</v>
      </c>
      <c r="E279" s="194">
        <v>6000</v>
      </c>
      <c r="F279" s="45">
        <f t="shared" si="64"/>
        <v>32.732170650262759</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659852.89</v>
      </c>
      <c r="E299" s="60">
        <f>E152-E297+E298</f>
        <v>843594.42</v>
      </c>
      <c r="F299" s="45">
        <f t="shared" si="68"/>
        <v>127.84583242486065</v>
      </c>
    </row>
    <row r="300" spans="1:6" ht="12.75" customHeight="1" x14ac:dyDescent="0.2">
      <c r="A300" s="63" t="s">
        <v>582</v>
      </c>
      <c r="B300" s="64" t="s">
        <v>593</v>
      </c>
      <c r="C300" s="247" t="s">
        <v>594</v>
      </c>
      <c r="D300" s="60">
        <f>IF(D6&gt;=D299,D6-D299,0)</f>
        <v>912969.59</v>
      </c>
      <c r="E300" s="60">
        <f>IF(E6&gt;=E299,E6-E299,0)</f>
        <v>1009463.83</v>
      </c>
      <c r="F300" s="45">
        <f t="shared" si="68"/>
        <v>110.56927208276454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440147.31</v>
      </c>
      <c r="E302" s="194">
        <v>809813.89</v>
      </c>
      <c r="F302" s="45">
        <f t="shared" si="68"/>
        <v>183.98701334787211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98609.68</v>
      </c>
      <c r="E304" s="194">
        <v>426821.34</v>
      </c>
      <c r="F304" s="45">
        <f t="shared" si="68"/>
        <v>432.83918982396051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145720.44</v>
      </c>
      <c r="E308" s="60">
        <f t="shared" si="71"/>
        <v>37099.339999999997</v>
      </c>
      <c r="F308" s="45">
        <f t="shared" ref="F308:F428" si="72">IF(D308&lt;&gt;0,IF(E308/D308&gt;=100,"&gt;&gt;100",E308/D308*100),"-")</f>
        <v>25.459256093379896</v>
      </c>
    </row>
    <row r="309" spans="1:6" ht="12.75" customHeight="1" x14ac:dyDescent="0.2">
      <c r="A309" s="63">
        <v>71</v>
      </c>
      <c r="B309" s="64" t="s">
        <v>610</v>
      </c>
      <c r="C309" s="247" t="s">
        <v>611</v>
      </c>
      <c r="D309" s="60">
        <f t="shared" ref="D309:E309" si="73">D310+D314</f>
        <v>59716.05</v>
      </c>
      <c r="E309" s="60">
        <f t="shared" si="73"/>
        <v>37099.339999999997</v>
      </c>
      <c r="F309" s="45">
        <f t="shared" si="72"/>
        <v>62.126245791541798</v>
      </c>
    </row>
    <row r="310" spans="1:6" ht="24" x14ac:dyDescent="0.2">
      <c r="A310" s="63">
        <v>711</v>
      </c>
      <c r="B310" s="64" t="s">
        <v>612</v>
      </c>
      <c r="C310" s="247" t="s">
        <v>613</v>
      </c>
      <c r="D310" s="60">
        <f t="shared" ref="D310:E310" si="74">SUM(D311:D313)</f>
        <v>59716.05</v>
      </c>
      <c r="E310" s="60">
        <f t="shared" si="74"/>
        <v>37099.339999999997</v>
      </c>
      <c r="F310" s="45">
        <f t="shared" si="72"/>
        <v>62.126245791541798</v>
      </c>
    </row>
    <row r="311" spans="1:6" ht="12.75" customHeight="1" x14ac:dyDescent="0.2">
      <c r="A311" s="63">
        <v>7111</v>
      </c>
      <c r="B311" s="64" t="s">
        <v>614</v>
      </c>
      <c r="C311" s="247" t="s">
        <v>615</v>
      </c>
      <c r="D311" s="194">
        <v>59716.05</v>
      </c>
      <c r="E311" s="194">
        <v>37099.339999999997</v>
      </c>
      <c r="F311" s="45">
        <f t="shared" si="72"/>
        <v>62.126245791541798</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86004.39</v>
      </c>
      <c r="E321" s="60">
        <f t="shared" si="76"/>
        <v>0</v>
      </c>
      <c r="F321" s="45">
        <f t="shared" si="72"/>
        <v>0</v>
      </c>
    </row>
    <row r="322" spans="1:6" ht="12.75" customHeight="1" x14ac:dyDescent="0.2">
      <c r="A322" s="63">
        <v>721</v>
      </c>
      <c r="B322" s="64" t="s">
        <v>636</v>
      </c>
      <c r="C322" s="247" t="s">
        <v>637</v>
      </c>
      <c r="D322" s="60">
        <f t="shared" ref="D322:E322" si="77">SUM(D323:D326)</f>
        <v>86004.39</v>
      </c>
      <c r="E322" s="60">
        <f t="shared" si="77"/>
        <v>0</v>
      </c>
      <c r="F322" s="45">
        <f t="shared" si="72"/>
        <v>0</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86004.39</v>
      </c>
      <c r="E324" s="194"/>
      <c r="F324" s="45">
        <f t="shared" si="72"/>
        <v>0</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1237145.5000000002</v>
      </c>
      <c r="E360" s="60">
        <f t="shared" si="86"/>
        <v>1539721.49</v>
      </c>
      <c r="F360" s="45">
        <f t="shared" si="72"/>
        <v>124.45759128574608</v>
      </c>
    </row>
    <row r="361" spans="1:6" ht="12.75" customHeight="1" x14ac:dyDescent="0.2">
      <c r="A361" s="63">
        <v>41</v>
      </c>
      <c r="B361" s="64" t="s">
        <v>714</v>
      </c>
      <c r="C361" s="247" t="s">
        <v>715</v>
      </c>
      <c r="D361" s="60">
        <f t="shared" ref="D361:E361" si="87">D362+D366</f>
        <v>0</v>
      </c>
      <c r="E361" s="60">
        <f t="shared" si="87"/>
        <v>53073</v>
      </c>
      <c r="F361" s="45" t="str">
        <f t="shared" si="72"/>
        <v>-</v>
      </c>
    </row>
    <row r="362" spans="1:6" ht="12.75" customHeight="1" x14ac:dyDescent="0.2">
      <c r="A362" s="63">
        <v>411</v>
      </c>
      <c r="B362" s="64" t="s">
        <v>716</v>
      </c>
      <c r="C362" s="247" t="s">
        <v>717</v>
      </c>
      <c r="D362" s="60">
        <f t="shared" ref="D362:E362" si="88">SUM(D363:D365)</f>
        <v>0</v>
      </c>
      <c r="E362" s="60">
        <f t="shared" si="88"/>
        <v>53073</v>
      </c>
      <c r="F362" s="45" t="str">
        <f t="shared" si="72"/>
        <v>-</v>
      </c>
    </row>
    <row r="363" spans="1:6" ht="12.75" customHeight="1" x14ac:dyDescent="0.2">
      <c r="A363" s="63">
        <v>4111</v>
      </c>
      <c r="B363" s="64" t="s">
        <v>614</v>
      </c>
      <c r="C363" s="247" t="s">
        <v>718</v>
      </c>
      <c r="D363" s="194">
        <v>0</v>
      </c>
      <c r="E363" s="194">
        <v>53073</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1187336.4200000002</v>
      </c>
      <c r="E373" s="60">
        <f t="shared" si="90"/>
        <v>1420954.71</v>
      </c>
      <c r="F373" s="45">
        <f t="shared" si="72"/>
        <v>119.67582953448019</v>
      </c>
    </row>
    <row r="374" spans="1:6" ht="12.75" customHeight="1" x14ac:dyDescent="0.2">
      <c r="A374" s="63">
        <v>421</v>
      </c>
      <c r="B374" s="64" t="s">
        <v>732</v>
      </c>
      <c r="C374" s="247" t="s">
        <v>733</v>
      </c>
      <c r="D374" s="60">
        <f t="shared" ref="D374:E374" si="91">SUM(D375:D378)</f>
        <v>1143321.55</v>
      </c>
      <c r="E374" s="60">
        <f t="shared" si="91"/>
        <v>1219208.76</v>
      </c>
      <c r="F374" s="45">
        <f t="shared" si="72"/>
        <v>106.63743371232704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36565.230000000003</v>
      </c>
      <c r="F376" s="45" t="str">
        <f t="shared" si="72"/>
        <v>-</v>
      </c>
    </row>
    <row r="377" spans="1:6" ht="12.75" customHeight="1" x14ac:dyDescent="0.2">
      <c r="A377" s="63">
        <v>4213</v>
      </c>
      <c r="B377" s="64" t="s">
        <v>642</v>
      </c>
      <c r="C377" s="247" t="s">
        <v>736</v>
      </c>
      <c r="D377" s="194">
        <v>662168.01</v>
      </c>
      <c r="E377" s="194">
        <v>69485.13</v>
      </c>
      <c r="F377" s="45">
        <f t="shared" si="72"/>
        <v>10.493580020575141</v>
      </c>
    </row>
    <row r="378" spans="1:6" ht="12.75" customHeight="1" x14ac:dyDescent="0.2">
      <c r="A378" s="63">
        <v>4214</v>
      </c>
      <c r="B378" s="64" t="s">
        <v>644</v>
      </c>
      <c r="C378" s="247" t="s">
        <v>737</v>
      </c>
      <c r="D378" s="194">
        <v>481153.54</v>
      </c>
      <c r="E378" s="194">
        <v>1113158.3999999999</v>
      </c>
      <c r="F378" s="45">
        <f t="shared" si="72"/>
        <v>231.35201291463011</v>
      </c>
    </row>
    <row r="379" spans="1:6" ht="12.75" customHeight="1" x14ac:dyDescent="0.2">
      <c r="A379" s="63">
        <v>422</v>
      </c>
      <c r="B379" s="64" t="s">
        <v>738</v>
      </c>
      <c r="C379" s="247" t="s">
        <v>739</v>
      </c>
      <c r="D379" s="60">
        <f t="shared" ref="D379:E379" si="92">SUM(D380:D387)</f>
        <v>15429.869999999999</v>
      </c>
      <c r="E379" s="60">
        <f t="shared" si="92"/>
        <v>182245.95</v>
      </c>
      <c r="F379" s="45">
        <f t="shared" si="72"/>
        <v>1181.1243387014929</v>
      </c>
    </row>
    <row r="380" spans="1:6" ht="12.75" customHeight="1" x14ac:dyDescent="0.2">
      <c r="A380" s="63">
        <v>4221</v>
      </c>
      <c r="B380" s="64" t="s">
        <v>648</v>
      </c>
      <c r="C380" s="247" t="s">
        <v>740</v>
      </c>
      <c r="D380" s="194">
        <v>2495.5</v>
      </c>
      <c r="E380" s="194">
        <v>219.99</v>
      </c>
      <c r="F380" s="45">
        <f t="shared" si="72"/>
        <v>8.8154678421158099</v>
      </c>
    </row>
    <row r="381" spans="1:6" ht="12.75" customHeight="1" x14ac:dyDescent="0.2">
      <c r="A381" s="63">
        <v>4222</v>
      </c>
      <c r="B381" s="64" t="s">
        <v>741</v>
      </c>
      <c r="C381" s="247" t="s">
        <v>742</v>
      </c>
      <c r="D381" s="194">
        <v>1573.06</v>
      </c>
      <c r="E381" s="194">
        <v>2483.58</v>
      </c>
      <c r="F381" s="45">
        <f t="shared" si="72"/>
        <v>157.8820896850724</v>
      </c>
    </row>
    <row r="382" spans="1:6" ht="12.75" customHeight="1" x14ac:dyDescent="0.2">
      <c r="A382" s="63">
        <v>4223</v>
      </c>
      <c r="B382" s="64" t="s">
        <v>652</v>
      </c>
      <c r="C382" s="247" t="s">
        <v>743</v>
      </c>
      <c r="D382" s="194">
        <v>0</v>
      </c>
      <c r="E382" s="194">
        <v>1631.25</v>
      </c>
      <c r="F382" s="45" t="str">
        <f t="shared" si="72"/>
        <v>-</v>
      </c>
    </row>
    <row r="383" spans="1:6" ht="12.75" customHeight="1" x14ac:dyDescent="0.2">
      <c r="A383" s="63">
        <v>4224</v>
      </c>
      <c r="B383" s="64" t="s">
        <v>654</v>
      </c>
      <c r="C383" s="247" t="s">
        <v>744</v>
      </c>
      <c r="D383" s="194">
        <v>0</v>
      </c>
      <c r="E383" s="194">
        <v>177911.13</v>
      </c>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11361.31</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28585</v>
      </c>
      <c r="E401" s="60">
        <f t="shared" si="96"/>
        <v>19500</v>
      </c>
      <c r="F401" s="45">
        <f t="shared" si="72"/>
        <v>68.21759664159525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23710</v>
      </c>
      <c r="E403" s="194"/>
      <c r="F403" s="45">
        <f t="shared" si="72"/>
        <v>0</v>
      </c>
    </row>
    <row r="404" spans="1:6" ht="12.75" customHeight="1" x14ac:dyDescent="0.2">
      <c r="A404" s="63">
        <v>4263</v>
      </c>
      <c r="B404" s="64" t="s">
        <v>696</v>
      </c>
      <c r="C404" s="247" t="s">
        <v>771</v>
      </c>
      <c r="D404" s="194">
        <v>4875</v>
      </c>
      <c r="E404" s="194">
        <v>19500</v>
      </c>
      <c r="F404" s="45">
        <f t="shared" si="72"/>
        <v>400</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49809.08</v>
      </c>
      <c r="E412" s="60">
        <f t="shared" si="100"/>
        <v>65693.78</v>
      </c>
      <c r="F412" s="45">
        <f t="shared" si="72"/>
        <v>131.89117325596055</v>
      </c>
    </row>
    <row r="413" spans="1:6" ht="12.75" customHeight="1" x14ac:dyDescent="0.2">
      <c r="A413" s="63">
        <v>451</v>
      </c>
      <c r="B413" s="64" t="s">
        <v>785</v>
      </c>
      <c r="C413" s="247" t="s">
        <v>786</v>
      </c>
      <c r="D413" s="194">
        <v>49809.08</v>
      </c>
      <c r="E413" s="194">
        <v>65693.78</v>
      </c>
      <c r="F413" s="45">
        <f t="shared" si="72"/>
        <v>131.89117325596055</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1091425.0600000003</v>
      </c>
      <c r="E418" s="60">
        <f t="shared" si="102"/>
        <v>1502622.15</v>
      </c>
      <c r="F418" s="45">
        <f t="shared" si="72"/>
        <v>137.67524725884519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546314.1</v>
      </c>
      <c r="E420" s="194">
        <v>1098488.22</v>
      </c>
      <c r="F420" s="45">
        <f t="shared" si="72"/>
        <v>201.0726466697455</v>
      </c>
    </row>
    <row r="421" spans="1:6" ht="12.75" customHeight="1" x14ac:dyDescent="0.2">
      <c r="A421" s="63">
        <v>97</v>
      </c>
      <c r="B421" s="220" t="s">
        <v>801</v>
      </c>
      <c r="C421" s="247" t="s">
        <v>802</v>
      </c>
      <c r="D421" s="194">
        <v>86098.7</v>
      </c>
      <c r="E421" s="194">
        <v>29850.37</v>
      </c>
      <c r="F421" s="45">
        <f t="shared" si="72"/>
        <v>34.66994275174887</v>
      </c>
    </row>
    <row r="422" spans="1:6" ht="12.75" customHeight="1" x14ac:dyDescent="0.2">
      <c r="A422" s="63" t="s">
        <v>582</v>
      </c>
      <c r="B422" s="64" t="s">
        <v>803</v>
      </c>
      <c r="C422" s="247" t="s">
        <v>804</v>
      </c>
      <c r="D422" s="60">
        <f>D6+D308</f>
        <v>1718542.92</v>
      </c>
      <c r="E422" s="60">
        <f>E6+E308</f>
        <v>1890157.59</v>
      </c>
      <c r="F422" s="45">
        <f t="shared" si="72"/>
        <v>109.98605667643146</v>
      </c>
    </row>
    <row r="423" spans="1:6" ht="12.75" customHeight="1" x14ac:dyDescent="0.2">
      <c r="A423" s="63" t="s">
        <v>582</v>
      </c>
      <c r="B423" s="64" t="s">
        <v>805</v>
      </c>
      <c r="C423" s="247" t="s">
        <v>806</v>
      </c>
      <c r="D423" s="60">
        <f t="shared" ref="D423:E423" si="103">D299+D360</f>
        <v>1896998.3900000001</v>
      </c>
      <c r="E423" s="60">
        <f t="shared" si="103"/>
        <v>2383315.91</v>
      </c>
      <c r="F423" s="45">
        <f t="shared" si="72"/>
        <v>125.63615881613902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178455.4700000002</v>
      </c>
      <c r="E425" s="60">
        <f t="shared" si="105"/>
        <v>493158.32000000007</v>
      </c>
      <c r="F425" s="45">
        <f t="shared" si="72"/>
        <v>276.3481108200267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106166.78999999998</v>
      </c>
      <c r="E427" s="60">
        <f t="shared" si="107"/>
        <v>288674.32999999996</v>
      </c>
      <c r="F427" s="45">
        <f t="shared" si="72"/>
        <v>271.90643138028383</v>
      </c>
    </row>
    <row r="428" spans="1:6" ht="24" x14ac:dyDescent="0.2">
      <c r="A428" s="249" t="s">
        <v>816</v>
      </c>
      <c r="B428" s="243" t="s">
        <v>817</v>
      </c>
      <c r="C428" s="250" t="s">
        <v>818</v>
      </c>
      <c r="D428" s="81">
        <f t="shared" ref="D428:E428" si="108">D304+D421</f>
        <v>184708.38</v>
      </c>
      <c r="E428" s="81">
        <f t="shared" si="108"/>
        <v>456671.71</v>
      </c>
      <c r="F428" s="61">
        <f t="shared" si="72"/>
        <v>247.23930229911605</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183385.46</v>
      </c>
      <c r="E430" s="60">
        <f>E431+E466+E479+E491+E522</f>
        <v>441845.56</v>
      </c>
      <c r="F430" s="45">
        <f t="shared" ref="F430:F651" si="109">IF(D430&lt;&gt;0,IF(E430/D430&gt;=100,"&gt;&gt;100",E430/D430*100),"-")</f>
        <v>240.93816379989997</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183385.46</v>
      </c>
      <c r="E491" s="60">
        <f t="shared" si="126"/>
        <v>441845.56</v>
      </c>
      <c r="F491" s="45">
        <f t="shared" si="109"/>
        <v>240.93816379989997</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40000</v>
      </c>
      <c r="E497" s="60">
        <f t="shared" si="128"/>
        <v>185231.02</v>
      </c>
      <c r="F497" s="45">
        <f t="shared" si="109"/>
        <v>463.07754999999997</v>
      </c>
    </row>
    <row r="498" spans="1:6" ht="12.75" customHeight="1" x14ac:dyDescent="0.2">
      <c r="A498" s="63">
        <v>8422</v>
      </c>
      <c r="B498" s="64" t="s">
        <v>956</v>
      </c>
      <c r="C498" s="247" t="s">
        <v>957</v>
      </c>
      <c r="D498" s="194">
        <v>40000</v>
      </c>
      <c r="E498" s="194">
        <v>185231.02</v>
      </c>
      <c r="F498" s="45">
        <f t="shared" si="109"/>
        <v>463.07754999999997</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143385.46</v>
      </c>
      <c r="E502" s="60">
        <f t="shared" si="129"/>
        <v>256614.54</v>
      </c>
      <c r="F502" s="45">
        <f t="shared" si="109"/>
        <v>178.96831380252922</v>
      </c>
    </row>
    <row r="503" spans="1:6" ht="12.75" customHeight="1" x14ac:dyDescent="0.2">
      <c r="A503" s="63">
        <v>8443</v>
      </c>
      <c r="B503" s="64" t="s">
        <v>966</v>
      </c>
      <c r="C503" s="247" t="s">
        <v>967</v>
      </c>
      <c r="D503" s="194">
        <v>143385.46</v>
      </c>
      <c r="E503" s="194">
        <v>256614.54</v>
      </c>
      <c r="F503" s="45">
        <f t="shared" si="109"/>
        <v>178.96831380252922</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44463.78</v>
      </c>
      <c r="E535" s="60">
        <f>E536+E571+E584+E597+E629</f>
        <v>74073.440000000017</v>
      </c>
      <c r="F535" s="45">
        <f t="shared" si="109"/>
        <v>166.59276381810096</v>
      </c>
    </row>
    <row r="536" spans="1:6" ht="24" x14ac:dyDescent="0.2">
      <c r="A536" s="63">
        <v>51</v>
      </c>
      <c r="B536" s="65" t="s">
        <v>1032</v>
      </c>
      <c r="C536" s="247" t="s">
        <v>1033</v>
      </c>
      <c r="D536" s="60">
        <f>D537+D542+D545+D549+D550+D557+D562+D570</f>
        <v>2654.46</v>
      </c>
      <c r="E536" s="60">
        <f>E537+E542+E545+E549+E550+E557+E562+E570</f>
        <v>2654.46</v>
      </c>
      <c r="F536" s="45">
        <f t="shared" si="109"/>
        <v>100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2654.46</v>
      </c>
      <c r="E542" s="60">
        <f t="shared" si="138"/>
        <v>2654.46</v>
      </c>
      <c r="F542" s="45">
        <f t="shared" si="109"/>
        <v>100</v>
      </c>
    </row>
    <row r="543" spans="1:6" ht="24" x14ac:dyDescent="0.2">
      <c r="A543" s="63">
        <v>5121</v>
      </c>
      <c r="B543" s="64" t="s">
        <v>1046</v>
      </c>
      <c r="C543" s="247" t="s">
        <v>1047</v>
      </c>
      <c r="D543" s="194">
        <v>2654.46</v>
      </c>
      <c r="E543" s="194">
        <v>2654.46</v>
      </c>
      <c r="F543" s="45">
        <f t="shared" si="109"/>
        <v>100</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4.21</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4.21</v>
      </c>
      <c r="E589" s="60">
        <f t="shared" si="149"/>
        <v>0</v>
      </c>
      <c r="F589" s="45">
        <f t="shared" si="109"/>
        <v>0</v>
      </c>
    </row>
    <row r="590" spans="1:6" ht="12.75" customHeight="1" x14ac:dyDescent="0.2">
      <c r="A590" s="63">
        <v>5321</v>
      </c>
      <c r="B590" s="65" t="s">
        <v>1132</v>
      </c>
      <c r="C590" s="247" t="s">
        <v>1133</v>
      </c>
      <c r="D590" s="194">
        <v>4.21</v>
      </c>
      <c r="E590" s="194"/>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41805.11</v>
      </c>
      <c r="E597" s="60">
        <f t="shared" si="152"/>
        <v>71418.98000000001</v>
      </c>
      <c r="F597" s="45">
        <f t="shared" si="109"/>
        <v>170.83791909649324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37083.75</v>
      </c>
      <c r="E603" s="60">
        <f t="shared" si="154"/>
        <v>51418.94</v>
      </c>
      <c r="F603" s="45">
        <f t="shared" si="109"/>
        <v>138.65625779485623</v>
      </c>
    </row>
    <row r="604" spans="1:6" ht="12.75" customHeight="1" x14ac:dyDescent="0.2">
      <c r="A604" s="63">
        <v>5422</v>
      </c>
      <c r="B604" s="64" t="s">
        <v>1158</v>
      </c>
      <c r="C604" s="247" t="s">
        <v>1159</v>
      </c>
      <c r="D604" s="194">
        <v>37083.75</v>
      </c>
      <c r="E604" s="194">
        <v>51418.94</v>
      </c>
      <c r="F604" s="45">
        <f t="shared" si="109"/>
        <v>138.65625779485623</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20000.04</v>
      </c>
      <c r="F609" s="45" t="str">
        <f t="shared" si="109"/>
        <v>-</v>
      </c>
    </row>
    <row r="610" spans="1:6" ht="24" x14ac:dyDescent="0.2">
      <c r="A610" s="63">
        <v>5443</v>
      </c>
      <c r="B610" s="64" t="s">
        <v>1170</v>
      </c>
      <c r="C610" s="247" t="s">
        <v>1171</v>
      </c>
      <c r="D610" s="194">
        <v>0</v>
      </c>
      <c r="E610" s="194">
        <v>20000.04</v>
      </c>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4721.3599999999997</v>
      </c>
      <c r="E621" s="60">
        <f t="shared" si="158"/>
        <v>0</v>
      </c>
      <c r="F621" s="45">
        <f t="shared" si="109"/>
        <v>0</v>
      </c>
    </row>
    <row r="622" spans="1:6" ht="12.75" customHeight="1" x14ac:dyDescent="0.2">
      <c r="A622" s="63">
        <v>5471</v>
      </c>
      <c r="B622" s="64" t="s">
        <v>1194</v>
      </c>
      <c r="C622" s="247" t="s">
        <v>1195</v>
      </c>
      <c r="D622" s="194">
        <v>4721.3599999999997</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138921.68</v>
      </c>
      <c r="E639" s="60">
        <f>IF(E430-E535&gt;=0,E430-E535,0)</f>
        <v>367772.12</v>
      </c>
      <c r="F639" s="45">
        <f t="shared" si="109"/>
        <v>264.73342389755146</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145708.29</v>
      </c>
      <c r="E641" s="194">
        <v>284629.96999999997</v>
      </c>
      <c r="F641" s="45">
        <f t="shared" si="109"/>
        <v>195.34233089963513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1901928.38</v>
      </c>
      <c r="E643" s="60">
        <f>E422+E430</f>
        <v>2332003.15</v>
      </c>
      <c r="F643" s="45">
        <f t="shared" si="109"/>
        <v>122.61256388634361</v>
      </c>
    </row>
    <row r="644" spans="1:6" ht="12.75" customHeight="1" x14ac:dyDescent="0.2">
      <c r="A644" s="63" t="s">
        <v>582</v>
      </c>
      <c r="B644" s="64" t="s">
        <v>1238</v>
      </c>
      <c r="C644" s="247" t="s">
        <v>1239</v>
      </c>
      <c r="D644" s="60">
        <f>D423+D535</f>
        <v>1941462.1700000002</v>
      </c>
      <c r="E644" s="60">
        <f>E423+E535</f>
        <v>2457389.35</v>
      </c>
      <c r="F644" s="45">
        <f t="shared" si="109"/>
        <v>126.57415570451211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39533.79000000027</v>
      </c>
      <c r="E646" s="60">
        <f t="shared" si="164"/>
        <v>125386.20000000019</v>
      </c>
      <c r="F646" s="45">
        <f t="shared" si="109"/>
        <v>317.16210360807639</v>
      </c>
    </row>
    <row r="647" spans="1:6" ht="24" x14ac:dyDescent="0.2">
      <c r="A647" s="251" t="s">
        <v>1244</v>
      </c>
      <c r="B647" s="64" t="s">
        <v>1245</v>
      </c>
      <c r="C647" s="252" t="s">
        <v>1244</v>
      </c>
      <c r="D647" s="60">
        <f>IF(D426-D427+D641-D642&gt;=0,D426-D427+D641-D642,0)</f>
        <v>39541.500000000029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4044.359999999986</v>
      </c>
      <c r="F648" s="45" t="str">
        <f t="shared" si="109"/>
        <v>-</v>
      </c>
    </row>
    <row r="649" spans="1:6" ht="24" x14ac:dyDescent="0.2">
      <c r="A649" s="63" t="s">
        <v>582</v>
      </c>
      <c r="B649" s="64" t="s">
        <v>1248</v>
      </c>
      <c r="C649" s="247" t="s">
        <v>1249</v>
      </c>
      <c r="D649" s="60">
        <f t="shared" ref="D649:E649" si="165">IF(D645+D647-D646-D648&gt;=0,D645+D647-D646-D648,0)</f>
        <v>7.7099999997590203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129430.56000000017</v>
      </c>
      <c r="F650" s="45" t="str">
        <f t="shared" si="109"/>
        <v>-</v>
      </c>
    </row>
    <row r="651" spans="1:6" ht="24" x14ac:dyDescent="0.2">
      <c r="A651" s="249" t="s">
        <v>1252</v>
      </c>
      <c r="B651" s="184" t="s">
        <v>1253</v>
      </c>
      <c r="C651" s="250" t="s">
        <v>1252</v>
      </c>
      <c r="D651" s="196">
        <v>105.36</v>
      </c>
      <c r="E651" s="196">
        <v>93.91</v>
      </c>
      <c r="F651" s="61">
        <f t="shared" si="109"/>
        <v>89.132498101746393</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86706.64</v>
      </c>
      <c r="E653" s="194">
        <v>236601.98</v>
      </c>
      <c r="F653" s="45">
        <f t="shared" ref="F653:F740" si="167">IF(D653&lt;&gt;0,IF(E653/D653&gt;=100,"&gt;&gt;100",E653/D653*100),"-")</f>
        <v>272.8764256116948</v>
      </c>
    </row>
    <row r="654" spans="1:6" ht="12.75" customHeight="1" x14ac:dyDescent="0.2">
      <c r="A654" s="63" t="s">
        <v>1257</v>
      </c>
      <c r="B654" s="64" t="s">
        <v>1258</v>
      </c>
      <c r="C654" s="247" t="s">
        <v>1257</v>
      </c>
      <c r="D654" s="194">
        <v>1749909.1</v>
      </c>
      <c r="E654" s="194">
        <v>2001874.92</v>
      </c>
      <c r="F654" s="45">
        <f t="shared" si="167"/>
        <v>114.39879477168272</v>
      </c>
    </row>
    <row r="655" spans="1:6" ht="12.75" customHeight="1" x14ac:dyDescent="0.2">
      <c r="A655" s="63" t="s">
        <v>1259</v>
      </c>
      <c r="B655" s="64" t="s">
        <v>1260</v>
      </c>
      <c r="C655" s="247" t="s">
        <v>1259</v>
      </c>
      <c r="D655" s="194">
        <v>1600013.76</v>
      </c>
      <c r="E655" s="194">
        <v>2077684.83</v>
      </c>
      <c r="F655" s="45">
        <f t="shared" si="167"/>
        <v>129.8541851290079</v>
      </c>
    </row>
    <row r="656" spans="1:6" ht="24" x14ac:dyDescent="0.2">
      <c r="A656" s="63">
        <v>11</v>
      </c>
      <c r="B656" s="64" t="s">
        <v>1261</v>
      </c>
      <c r="C656" s="247" t="s">
        <v>1262</v>
      </c>
      <c r="D656" s="60">
        <f t="shared" ref="D656:E656" si="168">+D653+D654-D655</f>
        <v>236601.97999999998</v>
      </c>
      <c r="E656" s="60">
        <f t="shared" si="168"/>
        <v>160792.06999999983</v>
      </c>
      <c r="F656" s="45">
        <f t="shared" si="167"/>
        <v>67.958886058349904</v>
      </c>
    </row>
    <row r="657" spans="1:6" ht="24" x14ac:dyDescent="0.2">
      <c r="A657" s="63" t="s">
        <v>582</v>
      </c>
      <c r="B657" s="64" t="s">
        <v>1263</v>
      </c>
      <c r="C657" s="247" t="s">
        <v>1264</v>
      </c>
      <c r="D657" s="253">
        <v>10</v>
      </c>
      <c r="E657" s="253">
        <v>17</v>
      </c>
      <c r="F657" s="45">
        <f t="shared" si="167"/>
        <v>170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12</v>
      </c>
      <c r="E659" s="253">
        <v>16</v>
      </c>
      <c r="F659" s="45">
        <f t="shared" si="167"/>
        <v>133.33333333333331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3607.41</v>
      </c>
      <c r="E661" s="194">
        <v>4450.09</v>
      </c>
      <c r="F661" s="45">
        <f t="shared" si="167"/>
        <v>123.35969573738501</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855.89</v>
      </c>
      <c r="F663" s="71" t="str">
        <f t="shared" si="167"/>
        <v>-</v>
      </c>
    </row>
    <row r="664" spans="1:6" ht="12.75" customHeight="1" x14ac:dyDescent="0.2">
      <c r="A664" s="70" t="s">
        <v>1278</v>
      </c>
      <c r="B664" s="65" t="s">
        <v>1279</v>
      </c>
      <c r="C664" s="277" t="s">
        <v>1278</v>
      </c>
      <c r="D664" s="192">
        <v>22643.09</v>
      </c>
      <c r="E664" s="192">
        <v>14322.5</v>
      </c>
      <c r="F664" s="71">
        <f t="shared" si="167"/>
        <v>63.253292726390256</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72612.460000000006</v>
      </c>
      <c r="E669" s="194">
        <v>68302.44</v>
      </c>
      <c r="F669" s="45">
        <f t="shared" si="167"/>
        <v>94.064352040958255</v>
      </c>
    </row>
    <row r="670" spans="1:6" ht="12.75" customHeight="1" x14ac:dyDescent="0.2">
      <c r="A670" s="63">
        <v>63312</v>
      </c>
      <c r="B670" s="64" t="s">
        <v>1290</v>
      </c>
      <c r="C670" s="247" t="s">
        <v>1291</v>
      </c>
      <c r="D670" s="194">
        <v>400</v>
      </c>
      <c r="E670" s="194">
        <v>478.91</v>
      </c>
      <c r="F670" s="45">
        <f t="shared" si="167"/>
        <v>119.72750000000001</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451796.77</v>
      </c>
      <c r="E673" s="194">
        <v>241048.75</v>
      </c>
      <c r="F673" s="45">
        <f t="shared" si="167"/>
        <v>53.35335841378415</v>
      </c>
    </row>
    <row r="674" spans="1:6" ht="12.75" customHeight="1" x14ac:dyDescent="0.2">
      <c r="A674" s="63">
        <v>63322</v>
      </c>
      <c r="B674" s="64" t="s">
        <v>1298</v>
      </c>
      <c r="C674" s="247" t="s">
        <v>1299</v>
      </c>
      <c r="D674" s="194">
        <v>70000</v>
      </c>
      <c r="E674" s="194">
        <v>51000</v>
      </c>
      <c r="F674" s="45">
        <f t="shared" si="167"/>
        <v>72.857142857142847</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2058.23</v>
      </c>
      <c r="E677" s="192">
        <v>7020.3</v>
      </c>
      <c r="F677" s="71">
        <f t="shared" si="167"/>
        <v>341.08432973963068</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56751.25</v>
      </c>
      <c r="E681" s="192">
        <v>257792.32</v>
      </c>
      <c r="F681" s="71">
        <f t="shared" si="167"/>
        <v>454.24958921609664</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183485.71</v>
      </c>
      <c r="E702" s="192">
        <v>120710.27</v>
      </c>
      <c r="F702" s="71">
        <f t="shared" si="167"/>
        <v>65.787286650279199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32369.06</v>
      </c>
      <c r="E706" s="192">
        <v>399041.23</v>
      </c>
      <c r="F706" s="71">
        <f t="shared" si="167"/>
        <v>1232.785969070464</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25666.03</v>
      </c>
      <c r="E711" s="192">
        <v>26493.18</v>
      </c>
      <c r="F711" s="71">
        <f t="shared" si="167"/>
        <v>103.22274227841237</v>
      </c>
    </row>
    <row r="712" spans="1:6" ht="12.75" customHeight="1" x14ac:dyDescent="0.2">
      <c r="A712" s="70" t="s">
        <v>1359</v>
      </c>
      <c r="B712" s="65" t="s">
        <v>1360</v>
      </c>
      <c r="C712" s="277" t="s">
        <v>1359</v>
      </c>
      <c r="D712" s="192">
        <v>0</v>
      </c>
      <c r="E712" s="192">
        <v>0.82</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3182.54</v>
      </c>
      <c r="E734" s="192">
        <v>3514.45</v>
      </c>
      <c r="F734" s="71">
        <f t="shared" si="167"/>
        <v>110.42909122901831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55</v>
      </c>
      <c r="E736" s="194">
        <v>142.56</v>
      </c>
      <c r="F736" s="45">
        <f t="shared" si="167"/>
        <v>259.2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724.82</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4186.5200000000004</v>
      </c>
      <c r="E741" s="192">
        <v>3356.43</v>
      </c>
      <c r="F741" s="71">
        <f t="shared" ref="F741:F1006" si="169">IF(D741&lt;&gt;0,IF(E741/D741&gt;=100,"&gt;&gt;100",E741/D741*100),"-")</f>
        <v>80.17231495370855</v>
      </c>
    </row>
    <row r="742" spans="1:6" ht="12.75" customHeight="1" x14ac:dyDescent="0.2">
      <c r="A742" s="70" t="s">
        <v>1414</v>
      </c>
      <c r="B742" s="65" t="s">
        <v>1415</v>
      </c>
      <c r="C742" s="278" t="s">
        <v>1414</v>
      </c>
      <c r="D742" s="192">
        <v>113.93</v>
      </c>
      <c r="E742" s="192">
        <v>142.43</v>
      </c>
      <c r="F742" s="71">
        <f t="shared" si="169"/>
        <v>125.01536030896163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1513.15</v>
      </c>
      <c r="E757" s="194">
        <v>3822.67</v>
      </c>
      <c r="F757" s="45">
        <f t="shared" si="169"/>
        <v>252.62994415623038</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397.29</v>
      </c>
      <c r="E760" s="194">
        <v>8048.03</v>
      </c>
      <c r="F760" s="45">
        <f t="shared" si="169"/>
        <v>2025.731833169725</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4579.59</v>
      </c>
      <c r="E777" s="192">
        <v>5373.39</v>
      </c>
      <c r="F777" s="71">
        <f t="shared" si="169"/>
        <v>117.33342941180325</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1369.07</v>
      </c>
      <c r="E780" s="192">
        <v>1539.8</v>
      </c>
      <c r="F780" s="71">
        <f t="shared" si="169"/>
        <v>112.47050917776301</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5730.87</v>
      </c>
      <c r="E782" s="192">
        <v>7367.19</v>
      </c>
      <c r="F782" s="71">
        <f t="shared" si="169"/>
        <v>128.55273283114082</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2081.8000000000002</v>
      </c>
      <c r="E843" s="194">
        <v>2682.72</v>
      </c>
      <c r="F843" s="45">
        <f t="shared" si="169"/>
        <v>128.86540493803437</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3851.64</v>
      </c>
      <c r="E846" s="194">
        <v>2600</v>
      </c>
      <c r="F846" s="45">
        <f t="shared" si="169"/>
        <v>67.503712704198733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3981.7</v>
      </c>
      <c r="E848" s="194">
        <v>3185.36</v>
      </c>
      <c r="F848" s="45">
        <f t="shared" si="169"/>
        <v>80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265.45</v>
      </c>
      <c r="E850" s="194"/>
      <c r="F850" s="45">
        <f t="shared" si="169"/>
        <v>0</v>
      </c>
    </row>
    <row r="851" spans="1:6" ht="12.75" customHeight="1" x14ac:dyDescent="0.2">
      <c r="A851" s="63">
        <v>37221</v>
      </c>
      <c r="B851" s="64" t="s">
        <v>1631</v>
      </c>
      <c r="C851" s="247" t="s">
        <v>1632</v>
      </c>
      <c r="D851" s="194">
        <v>9828.41</v>
      </c>
      <c r="E851" s="194">
        <v>10700.17</v>
      </c>
      <c r="F851" s="45">
        <f t="shared" si="169"/>
        <v>108.869796844047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103.79</v>
      </c>
      <c r="E853" s="194">
        <v>34.619999999999997</v>
      </c>
      <c r="F853" s="45">
        <f t="shared" si="169"/>
        <v>33.355814625686477</v>
      </c>
    </row>
    <row r="854" spans="1:6" ht="12.75" customHeight="1" x14ac:dyDescent="0.2">
      <c r="A854" s="63" t="s">
        <v>1636</v>
      </c>
      <c r="B854" s="64" t="s">
        <v>1637</v>
      </c>
      <c r="C854" s="247" t="s">
        <v>1636</v>
      </c>
      <c r="D854" s="194">
        <v>576</v>
      </c>
      <c r="E854" s="194">
        <v>1783.8</v>
      </c>
      <c r="F854" s="45">
        <f t="shared" si="169"/>
        <v>309.6875</v>
      </c>
    </row>
    <row r="855" spans="1:6" ht="12.75" customHeight="1" x14ac:dyDescent="0.2">
      <c r="A855" s="63" t="s">
        <v>1638</v>
      </c>
      <c r="B855" s="64" t="s">
        <v>1639</v>
      </c>
      <c r="C855" s="247" t="s">
        <v>1638</v>
      </c>
      <c r="D855" s="194">
        <v>32839.75</v>
      </c>
      <c r="E855" s="194">
        <v>21503.360000000001</v>
      </c>
      <c r="F855" s="45">
        <f t="shared" si="169"/>
        <v>65.479670216734291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40000</v>
      </c>
      <c r="E906" s="192">
        <v>185231.02</v>
      </c>
      <c r="F906" s="71">
        <f t="shared" si="169"/>
        <v>463.07754999999997</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143385.46</v>
      </c>
      <c r="E913" s="192">
        <v>256614.54</v>
      </c>
      <c r="F913" s="71">
        <f t="shared" si="169"/>
        <v>178.96831380252922</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2654.46</v>
      </c>
      <c r="E942" s="192">
        <v>2654.46</v>
      </c>
      <c r="F942" s="71">
        <f t="shared" si="169"/>
        <v>100</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37083.75</v>
      </c>
      <c r="E974" s="192">
        <v>51418.94</v>
      </c>
      <c r="F974" s="71">
        <f t="shared" si="169"/>
        <v>138.65625779485623</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v>20000.04</v>
      </c>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4721.3599999999997</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93" zoomScaleNormal="100" workbookViewId="0">
      <selection activeCell="B408" sqref="B40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2130</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4928667.7300000004</v>
      </c>
      <c r="E6" s="180">
        <f t="shared" si="0"/>
        <v>6445321.3600000003</v>
      </c>
      <c r="F6" s="181">
        <f t="shared" ref="F6:F298" si="1">IF(D6&gt;0,IF(E6/D6&gt;=100,"&gt;&gt;100",E6/D6*100),"-")</f>
        <v>130.77208107920069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3911863.5800000005</v>
      </c>
      <c r="E7" s="79">
        <f t="shared" si="2"/>
        <v>5221258.99</v>
      </c>
      <c r="F7" s="71">
        <f t="shared" si="1"/>
        <v>133.47242006839102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67723.790000000008</v>
      </c>
      <c r="E8" s="79">
        <f>E9+E10-E11</f>
        <v>120796.76999999999</v>
      </c>
      <c r="F8" s="71">
        <f t="shared" si="1"/>
        <v>178.36681910448306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65456.22</v>
      </c>
      <c r="E9" s="192">
        <v>118529.2</v>
      </c>
      <c r="F9" s="71">
        <f t="shared" si="1"/>
        <v>181.08164510569048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55638.95</v>
      </c>
      <c r="E10" s="192">
        <v>55638.95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53371.38</v>
      </c>
      <c r="E11" s="192">
        <v>53371.38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2934686.9600000004</v>
      </c>
      <c r="E12" s="79">
        <f t="shared" si="3"/>
        <v>3686042.2</v>
      </c>
      <c r="F12" s="71">
        <f t="shared" si="1"/>
        <v>125.60256852744524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2711379.56</v>
      </c>
      <c r="E13" s="79">
        <f t="shared" si="4"/>
        <v>3293276.81</v>
      </c>
      <c r="F13" s="71">
        <f t="shared" si="1"/>
        <v>121.46129810021877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2164.17</v>
      </c>
      <c r="E14" s="192">
        <v>2164.17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1128773.1499999999</v>
      </c>
      <c r="E15" s="192">
        <v>1150987.82</v>
      </c>
      <c r="F15" s="71">
        <f t="shared" si="1"/>
        <v>101.9680367131341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1748634.85</v>
      </c>
      <c r="E16" s="192">
        <v>2462876.42</v>
      </c>
      <c r="F16" s="71">
        <f t="shared" si="1"/>
        <v>140.84566712141188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683400.21</v>
      </c>
      <c r="E17" s="192">
        <v>683400.21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851592.82</v>
      </c>
      <c r="E18" s="192">
        <v>1006151.81</v>
      </c>
      <c r="F18" s="71">
        <f t="shared" si="1"/>
        <v>118.14940032021408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158659.27000000005</v>
      </c>
      <c r="E19" s="79">
        <f t="shared" si="5"/>
        <v>320863.81</v>
      </c>
      <c r="F19" s="71">
        <f t="shared" si="1"/>
        <v>202.23451803351918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89396.96</v>
      </c>
      <c r="E20" s="192">
        <v>89426.96</v>
      </c>
      <c r="F20" s="71">
        <f t="shared" si="1"/>
        <v>100.03355818810842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33139.64</v>
      </c>
      <c r="E21" s="192">
        <v>35623.22</v>
      </c>
      <c r="F21" s="71">
        <f t="shared" si="1"/>
        <v>107.49428780759236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7563.19</v>
      </c>
      <c r="E22" s="192">
        <v>9194.44</v>
      </c>
      <c r="F22" s="71">
        <f t="shared" si="1"/>
        <v>121.56828005114247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24341.72</v>
      </c>
      <c r="E25" s="192">
        <v>24341.72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210076.91</v>
      </c>
      <c r="E26" s="192">
        <v>431467.13</v>
      </c>
      <c r="F26" s="71">
        <f t="shared" si="1"/>
        <v>205.38531816752257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205859.15</v>
      </c>
      <c r="E28" s="192">
        <v>269189.65999999997</v>
      </c>
      <c r="F28" s="71">
        <f t="shared" si="1"/>
        <v>130.76400053143132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17446.429999999997</v>
      </c>
      <c r="E29" s="79">
        <f t="shared" si="6"/>
        <v>12904.449999999997</v>
      </c>
      <c r="F29" s="71">
        <f t="shared" si="1"/>
        <v>73.966135192128121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36336.019999999997</v>
      </c>
      <c r="E30" s="192">
        <v>36336.019999999997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18889.59</v>
      </c>
      <c r="E34" s="192">
        <v>23431.57</v>
      </c>
      <c r="F34" s="71">
        <f t="shared" si="1"/>
        <v>124.04488398107105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47201.7</v>
      </c>
      <c r="E45" s="79">
        <f t="shared" si="9"/>
        <v>58997.12999999999</v>
      </c>
      <c r="F45" s="71">
        <f t="shared" si="1"/>
        <v>124.98941775402155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36359.49</v>
      </c>
      <c r="E47" s="192">
        <v>36359.49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24139.72</v>
      </c>
      <c r="E48" s="192">
        <v>43639.72</v>
      </c>
      <c r="F48" s="71">
        <f t="shared" si="1"/>
        <v>180.77972735392126</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13297.51</v>
      </c>
      <c r="E50" s="192">
        <v>21002.080000000002</v>
      </c>
      <c r="F50" s="71">
        <f t="shared" si="1"/>
        <v>157.93994514762539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18649.53</v>
      </c>
      <c r="E54" s="192">
        <v>19705.259999999998</v>
      </c>
      <c r="F54" s="71">
        <f t="shared" si="1"/>
        <v>105.6608933308239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18649.53</v>
      </c>
      <c r="E55" s="192">
        <v>19705.259999999998</v>
      </c>
      <c r="F55" s="71">
        <f t="shared" si="1"/>
        <v>105.6608933308239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909452.83</v>
      </c>
      <c r="E56" s="79">
        <f t="shared" si="11"/>
        <v>1414420.02</v>
      </c>
      <c r="F56" s="71">
        <f t="shared" si="1"/>
        <v>155.52428595994363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909452.83</v>
      </c>
      <c r="E57" s="192">
        <v>1414420.02</v>
      </c>
      <c r="F57" s="71">
        <f t="shared" si="1"/>
        <v>155.52428595994363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1016804.1499999999</v>
      </c>
      <c r="E69" s="79">
        <f>E70+E82+E88+E119+E135+E147+E165+E171</f>
        <v>1224062.3699999999</v>
      </c>
      <c r="F69" s="71">
        <f t="shared" si="1"/>
        <v>120.38329800286516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236601.98</v>
      </c>
      <c r="E70" s="79">
        <f t="shared" si="12"/>
        <v>160792.07</v>
      </c>
      <c r="F70" s="71">
        <f t="shared" si="1"/>
        <v>67.958886058349975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236601.98</v>
      </c>
      <c r="E71" s="79">
        <f t="shared" si="13"/>
        <v>160792.07</v>
      </c>
      <c r="F71" s="71">
        <f t="shared" si="1"/>
        <v>67.958886058349975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236601.98</v>
      </c>
      <c r="E73" s="192">
        <v>160792.07</v>
      </c>
      <c r="F73" s="71">
        <f t="shared" si="1"/>
        <v>67.958886058349975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58590.509999999995</v>
      </c>
      <c r="E82" s="79">
        <f>SUM(E83:E85)-E86+E87</f>
        <v>69754.61</v>
      </c>
      <c r="F82" s="71">
        <f t="shared" si="1"/>
        <v>119.05445096825409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2.56</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0.03</v>
      </c>
      <c r="E85" s="192">
        <v>113.92</v>
      </c>
      <c r="F85" s="71" t="str">
        <f t="shared" si="1"/>
        <v>&gt;&gt;100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58587.92</v>
      </c>
      <c r="E87" s="192">
        <v>69640.69</v>
      </c>
      <c r="F87" s="71">
        <f t="shared" si="1"/>
        <v>118.8652712026643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537222.66999999993</v>
      </c>
      <c r="E135" s="79">
        <f t="shared" si="21"/>
        <v>537205.57999999996</v>
      </c>
      <c r="F135" s="71">
        <f t="shared" si="1"/>
        <v>99.996818823747716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537222.66999999993</v>
      </c>
      <c r="E136" s="79">
        <f t="shared" si="22"/>
        <v>537205.57999999996</v>
      </c>
      <c r="F136" s="71">
        <f t="shared" si="1"/>
        <v>99.996818823747716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534747.09</v>
      </c>
      <c r="E140" s="192">
        <v>534730</v>
      </c>
      <c r="F140" s="71">
        <f t="shared" si="1"/>
        <v>99.996804096680549</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2475.58</v>
      </c>
      <c r="E142" s="192">
        <v>2475.58</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98026.880000000005</v>
      </c>
      <c r="E147" s="79">
        <f t="shared" si="24"/>
        <v>426207.78</v>
      </c>
      <c r="F147" s="71">
        <f t="shared" si="1"/>
        <v>434.78664219446745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4187.45</v>
      </c>
      <c r="E148" s="192">
        <v>5659.64</v>
      </c>
      <c r="F148" s="71">
        <f t="shared" si="1"/>
        <v>135.15719590681681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276665.63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76518.710000000006</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200146.92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121345.37</v>
      </c>
      <c r="E159" s="192">
        <v>129228.87</v>
      </c>
      <c r="F159" s="71">
        <f t="shared" si="1"/>
        <v>106.49674561130762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22446.75</v>
      </c>
      <c r="E160" s="192">
        <v>24546.76</v>
      </c>
      <c r="F160" s="71">
        <f t="shared" si="1"/>
        <v>109.35551917315422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322.85000000000002</v>
      </c>
      <c r="E163" s="192">
        <v>79025.53</v>
      </c>
      <c r="F163" s="71" t="str">
        <f t="shared" si="1"/>
        <v>&gt;&gt;100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50275.54</v>
      </c>
      <c r="E164" s="192">
        <v>88918.65</v>
      </c>
      <c r="F164" s="71">
        <f t="shared" si="1"/>
        <v>176.86264533409286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86256.75</v>
      </c>
      <c r="E165" s="79">
        <f t="shared" si="26"/>
        <v>30008.42</v>
      </c>
      <c r="F165" s="71">
        <f t="shared" si="1"/>
        <v>34.789648346361297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86256.75</v>
      </c>
      <c r="E166" s="192">
        <v>30008.42</v>
      </c>
      <c r="F166" s="71">
        <f t="shared" si="1"/>
        <v>34.789648346361297</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105.36</v>
      </c>
      <c r="E171" s="79">
        <f t="shared" si="27"/>
        <v>93.91</v>
      </c>
      <c r="F171" s="71">
        <f t="shared" si="1"/>
        <v>89.132498101746393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105.36</v>
      </c>
      <c r="E172" s="192">
        <v>93.91</v>
      </c>
      <c r="F172" s="71">
        <f t="shared" si="1"/>
        <v>89.132498101746393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2431</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4928667.7300000004</v>
      </c>
      <c r="E176" s="79">
        <f>E177+E251</f>
        <v>6445321.3600000003</v>
      </c>
      <c r="F176" s="71">
        <f t="shared" si="1"/>
        <v>130.77208107920069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581975.29</v>
      </c>
      <c r="E177" s="79">
        <f>E178+E197+E203+E219+E247+E248</f>
        <v>1014497.66</v>
      </c>
      <c r="F177" s="71">
        <f t="shared" si="1"/>
        <v>174.31971381465354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71035.350000000006</v>
      </c>
      <c r="E178" s="79">
        <f>SUM(E179:E181)+E185+E186+SUM(E194:E196)</f>
        <v>38294.03</v>
      </c>
      <c r="F178" s="71">
        <f t="shared" si="1"/>
        <v>53.908413205537798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22077.46</v>
      </c>
      <c r="E179" s="192">
        <v>24772.39</v>
      </c>
      <c r="F179" s="71">
        <f t="shared" si="1"/>
        <v>112.20670312617484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17572.009999999998</v>
      </c>
      <c r="E180" s="192">
        <v>11506.15</v>
      </c>
      <c r="F180" s="71">
        <f t="shared" si="1"/>
        <v>65.479987776014241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595.51</v>
      </c>
      <c r="E181" s="79">
        <f t="shared" si="28"/>
        <v>977.62</v>
      </c>
      <c r="F181" s="71">
        <f t="shared" si="1"/>
        <v>164.16516935064064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397.29</v>
      </c>
      <c r="E183" s="192">
        <v>794.39</v>
      </c>
      <c r="F183" s="71">
        <f t="shared" si="1"/>
        <v>199.95217599234815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198.22</v>
      </c>
      <c r="E184" s="192">
        <v>183.23</v>
      </c>
      <c r="F184" s="71">
        <f t="shared" si="1"/>
        <v>92.437695489859749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359.77</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359.77</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4056.01</v>
      </c>
      <c r="E194" s="192">
        <v>189</v>
      </c>
      <c r="F194" s="71">
        <f t="shared" si="1"/>
        <v>4.6597518250694643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26734.36</v>
      </c>
      <c r="E196" s="192">
        <v>489.1</v>
      </c>
      <c r="F196" s="71">
        <f t="shared" si="1"/>
        <v>1.829480862829707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223830.19</v>
      </c>
      <c r="E197" s="79">
        <f>SUM(E198:E202)</f>
        <v>292342.09000000003</v>
      </c>
      <c r="F197" s="71">
        <f t="shared" si="1"/>
        <v>130.60887362870935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223830.19</v>
      </c>
      <c r="E199" s="192">
        <v>292342.09000000003</v>
      </c>
      <c r="F199" s="71">
        <f t="shared" ref="F199:F202" si="30">IF(D199&gt;0,IF(E199/D199&gt;=100,"&gt;&gt;100",E199/D199*100),"-")</f>
        <v>130.60887362870935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287109.75</v>
      </c>
      <c r="E219" s="79">
        <f t="shared" si="34"/>
        <v>654881.87</v>
      </c>
      <c r="F219" s="71">
        <f t="shared" si="1"/>
        <v>228.09461190363612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287109.75</v>
      </c>
      <c r="E220" s="79">
        <f t="shared" si="35"/>
        <v>654881.87</v>
      </c>
      <c r="F220" s="71">
        <f t="shared" si="1"/>
        <v>228.09461190363612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117179.74</v>
      </c>
      <c r="E221" s="192">
        <v>250991.82</v>
      </c>
      <c r="F221" s="71">
        <f t="shared" si="1"/>
        <v>214.19387003248173</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143385.46</v>
      </c>
      <c r="E225" s="192">
        <v>379999.96</v>
      </c>
      <c r="F225" s="71">
        <f t="shared" si="1"/>
        <v>265.01987021557142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26544.55</v>
      </c>
      <c r="E229" s="192">
        <v>23890.09</v>
      </c>
      <c r="F229" s="71">
        <f t="shared" si="1"/>
        <v>89.999981163741722</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28979.67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4346692.4400000004</v>
      </c>
      <c r="E251" s="79">
        <f>+E252+E255-E264+E274+E291</f>
        <v>5430823.7000000002</v>
      </c>
      <c r="F251" s="71">
        <f t="shared" si="1"/>
        <v>124.94152220256926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4161976.3500000006</v>
      </c>
      <c r="E252" s="79">
        <f>E253-E254</f>
        <v>5103582.55</v>
      </c>
      <c r="F252" s="71">
        <f t="shared" si="1"/>
        <v>122.62401611196083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4449086.1100000003</v>
      </c>
      <c r="E253" s="192">
        <v>5758464.4299999997</v>
      </c>
      <c r="F253" s="71">
        <f t="shared" si="1"/>
        <v>129.4302759628988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287109.76000000001</v>
      </c>
      <c r="E254" s="192">
        <v>654881.88</v>
      </c>
      <c r="F254" s="71">
        <f t="shared" si="1"/>
        <v>228.09460744211552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7.7099999999627471</v>
      </c>
      <c r="E255" s="79">
        <f>E256-E260</f>
        <v>-129430.56000000006</v>
      </c>
      <c r="F255" s="71">
        <f t="shared" si="1"/>
        <v>-1678736.18677854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1098495.93</v>
      </c>
      <c r="E256" s="79">
        <f>SUM(E257:E259)</f>
        <v>1605577.94</v>
      </c>
      <c r="F256" s="71">
        <f t="shared" si="1"/>
        <v>146.16148281951305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813865.96</v>
      </c>
      <c r="E257" s="192">
        <v>953175.85</v>
      </c>
      <c r="F257" s="71">
        <f t="shared" si="1"/>
        <v>117.11705573728628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284629.96999999997</v>
      </c>
      <c r="E259" s="192">
        <v>652402.09</v>
      </c>
      <c r="F259" s="71">
        <f t="shared" si="1"/>
        <v>229.21060983142431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1098488.22</v>
      </c>
      <c r="E260" s="79">
        <f>SUM(E261:E263)</f>
        <v>1735008.5</v>
      </c>
      <c r="F260" s="71">
        <f t="shared" si="1"/>
        <v>157.94511660762279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1098488.22</v>
      </c>
      <c r="E262" s="192">
        <v>1735008.5</v>
      </c>
      <c r="F262" s="71">
        <f t="shared" si="1"/>
        <v>157.94511660762279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98609.68</v>
      </c>
      <c r="E274" s="79">
        <f>SUM(E275:E277)+SUM(E286:E290)</f>
        <v>426821.33999999997</v>
      </c>
      <c r="F274" s="71">
        <f t="shared" si="1"/>
        <v>432.83918982396051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2751.04</v>
      </c>
      <c r="E275" s="192">
        <v>4223.2299999999996</v>
      </c>
      <c r="F275" s="71">
        <f t="shared" ref="F275:F290" si="39">IF(D275&gt;0,IF(E275/D275&gt;=100,"&gt;&gt;100",E275/D275*100),"-")</f>
        <v>153.51394381761079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276665.63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76518.710000000006</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200146.92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77881.919999999998</v>
      </c>
      <c r="E286" s="192">
        <v>45890</v>
      </c>
      <c r="F286" s="71">
        <f t="shared" si="39"/>
        <v>58.922532983264922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17873.91</v>
      </c>
      <c r="E287" s="192">
        <v>21170.63</v>
      </c>
      <c r="F287" s="71">
        <f t="shared" si="39"/>
        <v>118.44431352737035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102.81</v>
      </c>
      <c r="E290" s="192">
        <v>78871.850000000006</v>
      </c>
      <c r="F290" s="71" t="str">
        <f t="shared" si="39"/>
        <v>&gt;&gt;100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86098.7</v>
      </c>
      <c r="E291" s="79">
        <f>SUM(E292:E295)</f>
        <v>29850.37</v>
      </c>
      <c r="F291" s="71">
        <f t="shared" si="1"/>
        <v>34.66994275174887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86098.7</v>
      </c>
      <c r="E292" s="192">
        <v>29850.37</v>
      </c>
      <c r="F292" s="71">
        <f t="shared" si="1"/>
        <v>34.66994275174887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1536007.04</v>
      </c>
      <c r="E297" s="79">
        <f t="shared" si="42"/>
        <v>886232.45</v>
      </c>
      <c r="F297" s="71">
        <f t="shared" si="1"/>
        <v>57.69716068488853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1536007.04</v>
      </c>
      <c r="E298" s="193">
        <v>886232.45</v>
      </c>
      <c r="F298" s="75">
        <f t="shared" si="1"/>
        <v>57.69716068488853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148073.85999999999</v>
      </c>
      <c r="E302" s="192">
        <v>167834.63</v>
      </c>
      <c r="F302" s="71">
        <f t="shared" si="43"/>
        <v>113.34521163965066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228.56</v>
      </c>
      <c r="E303" s="192">
        <v>347291.8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26240.07</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60016.68</v>
      </c>
      <c r="E306" s="192">
        <v>30008.42</v>
      </c>
      <c r="F306" s="71">
        <f t="shared" si="43"/>
        <v>50.000133296276964</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131</v>
      </c>
      <c r="E308" s="192">
        <v>155.4</v>
      </c>
      <c r="F308" s="71">
        <f t="shared" si="43"/>
        <v>118.62595419847328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57941.96</v>
      </c>
      <c r="E309" s="192">
        <v>69217.66</v>
      </c>
      <c r="F309" s="71">
        <f t="shared" si="43"/>
        <v>119.46033582571249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514.96</v>
      </c>
      <c r="E311" s="192">
        <v>267.63</v>
      </c>
      <c r="F311" s="71">
        <f t="shared" si="43"/>
        <v>51.971026875873847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71035.350000000006</v>
      </c>
      <c r="E337" s="192">
        <v>38294.03</v>
      </c>
      <c r="F337" s="71">
        <f t="shared" si="43"/>
        <v>53.908413205537798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223830.19</v>
      </c>
      <c r="E339" s="192">
        <v>292342.09000000003</v>
      </c>
      <c r="F339" s="71">
        <f t="shared" si="43"/>
        <v>130.60887362870935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287109.75</v>
      </c>
      <c r="E343" s="192">
        <v>654881.87</v>
      </c>
      <c r="F343" s="71">
        <f t="shared" si="43"/>
        <v>228.09461190363612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334.68</v>
      </c>
      <c r="E344" s="192">
        <v>489.1</v>
      </c>
      <c r="F344" s="71">
        <f t="shared" si="43"/>
        <v>146.1395960320306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9205.39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1710.23</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18064.05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0.13</v>
      </c>
      <c r="E387" s="192">
        <v>0.13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1420648.79</v>
      </c>
      <c r="E391" s="288">
        <v>772592.97</v>
      </c>
      <c r="F391" s="263">
        <f t="shared" si="44"/>
        <v>54.383108298005169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113639.35</v>
      </c>
      <c r="E392" s="288">
        <v>113639.35</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1718.77</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20" sqref="E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218882.74000000002</v>
      </c>
      <c r="E5" s="58">
        <f t="shared" si="0"/>
        <v>264376.19999999995</v>
      </c>
      <c r="F5" s="59">
        <f t="shared" ref="F5:F141" si="1">IF(D5&gt;0,IF(E5/D5&gt;=100,"&gt;&gt;100",E5/D5*100),"-")</f>
        <v>120.78439807542611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41933.1</v>
      </c>
      <c r="E6" s="60">
        <f t="shared" si="2"/>
        <v>66949.649999999994</v>
      </c>
      <c r="F6" s="45">
        <f t="shared" si="1"/>
        <v>159.65824134156549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38959.11</v>
      </c>
      <c r="E7" s="194">
        <v>54384.639999999999</v>
      </c>
      <c r="F7" s="45">
        <f t="shared" si="1"/>
        <v>139.59415397322988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2973.99</v>
      </c>
      <c r="E8" s="194">
        <v>12565.01</v>
      </c>
      <c r="F8" s="45">
        <f t="shared" si="1"/>
        <v>422.49671316984933</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176949.64</v>
      </c>
      <c r="E13" s="60">
        <f t="shared" si="4"/>
        <v>197426.55</v>
      </c>
      <c r="F13" s="45">
        <f t="shared" si="1"/>
        <v>111.57216821690056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51317.32</v>
      </c>
      <c r="E14" s="194">
        <v>63663.27</v>
      </c>
      <c r="F14" s="45">
        <f t="shared" si="1"/>
        <v>124.0580568120081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125632.32000000001</v>
      </c>
      <c r="E16" s="194">
        <v>133763.28</v>
      </c>
      <c r="F16" s="45">
        <f t="shared" si="1"/>
        <v>106.47202885372171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30552.03</v>
      </c>
      <c r="E28" s="60">
        <f t="shared" si="6"/>
        <v>19932.439999999999</v>
      </c>
      <c r="F28" s="45">
        <f t="shared" si="1"/>
        <v>65.240967621464108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30552.03</v>
      </c>
      <c r="E30" s="194">
        <v>19932.439999999999</v>
      </c>
      <c r="F30" s="45">
        <f t="shared" si="1"/>
        <v>65.240967621464108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695267.62</v>
      </c>
      <c r="E35" s="60">
        <f t="shared" si="7"/>
        <v>895004.26</v>
      </c>
      <c r="F35" s="45">
        <f t="shared" si="1"/>
        <v>128.72802274324238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4579.59</v>
      </c>
      <c r="E39" s="60">
        <f t="shared" si="9"/>
        <v>5373.39</v>
      </c>
      <c r="F39" s="45">
        <f t="shared" si="1"/>
        <v>117.33342941180325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4579.59</v>
      </c>
      <c r="E40" s="194">
        <v>5373.39</v>
      </c>
      <c r="F40" s="45">
        <f t="shared" si="1"/>
        <v>117.33342941180325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12207.78</v>
      </c>
      <c r="E43" s="60">
        <f t="shared" si="10"/>
        <v>13901.73</v>
      </c>
      <c r="F43" s="45">
        <f t="shared" si="1"/>
        <v>113.8759872802426</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1941.92</v>
      </c>
      <c r="E45" s="194">
        <v>2376.56</v>
      </c>
      <c r="F45" s="45">
        <f t="shared" si="1"/>
        <v>122.3819724808437</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2019.09</v>
      </c>
      <c r="E47" s="194">
        <v>2524.6</v>
      </c>
      <c r="F47" s="45">
        <f t="shared" si="1"/>
        <v>125.03652635593264</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8246.77</v>
      </c>
      <c r="E48" s="194">
        <v>9000.57</v>
      </c>
      <c r="F48" s="45">
        <f t="shared" si="1"/>
        <v>109.14054836014584</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669490.37</v>
      </c>
      <c r="E54" s="60">
        <f t="shared" si="12"/>
        <v>861717.44</v>
      </c>
      <c r="F54" s="45">
        <f t="shared" si="1"/>
        <v>128.7124473500642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669490.37</v>
      </c>
      <c r="E55" s="194">
        <v>861717.44</v>
      </c>
      <c r="F55" s="45">
        <f t="shared" si="1"/>
        <v>128.7124473500642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8877.86</v>
      </c>
      <c r="E60" s="194">
        <v>12471.9</v>
      </c>
      <c r="F60" s="45">
        <f t="shared" si="1"/>
        <v>140.48317950497079</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112.02</v>
      </c>
      <c r="E61" s="60">
        <f t="shared" si="13"/>
        <v>1539.8</v>
      </c>
      <c r="F61" s="45">
        <f t="shared" si="1"/>
        <v>1374.5759685770399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112.02</v>
      </c>
      <c r="E65" s="194">
        <v>1539.8</v>
      </c>
      <c r="F65" s="45">
        <f t="shared" si="1"/>
        <v>1374.5759685770399</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32110.219999999998</v>
      </c>
      <c r="E75" s="60">
        <f t="shared" si="15"/>
        <v>59453.05</v>
      </c>
      <c r="F75" s="45">
        <f t="shared" si="1"/>
        <v>185.1530447315528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2584.1999999999998</v>
      </c>
      <c r="E76" s="194">
        <v>2973.01</v>
      </c>
      <c r="F76" s="45">
        <f t="shared" si="1"/>
        <v>115.04566210045664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13102.97</v>
      </c>
      <c r="E79" s="194">
        <v>36719.65</v>
      </c>
      <c r="F79" s="45">
        <f t="shared" si="1"/>
        <v>280.2391366232236</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16423.05</v>
      </c>
      <c r="E81" s="194">
        <v>19760.39</v>
      </c>
      <c r="F81" s="45">
        <f t="shared" si="1"/>
        <v>120.321073125881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397421.62</v>
      </c>
      <c r="E82" s="60">
        <f t="shared" si="16"/>
        <v>687663.78</v>
      </c>
      <c r="F82" s="45">
        <f t="shared" si="1"/>
        <v>173.03129608298613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104523.01</v>
      </c>
      <c r="E84" s="194">
        <v>173243.51</v>
      </c>
      <c r="F84" s="45">
        <f t="shared" si="1"/>
        <v>165.74676714725305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5612.17</v>
      </c>
      <c r="E86" s="194">
        <v>179618.93</v>
      </c>
      <c r="F86" s="45">
        <f t="shared" si="1"/>
        <v>3200.5254651943901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287286.44</v>
      </c>
      <c r="E88" s="194">
        <v>334801.34000000003</v>
      </c>
      <c r="F88" s="45">
        <f t="shared" si="1"/>
        <v>116.53920734998839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251401.65</v>
      </c>
      <c r="E107" s="60">
        <f t="shared" si="21"/>
        <v>77753.48</v>
      </c>
      <c r="F107" s="45">
        <f t="shared" si="1"/>
        <v>30.927991124958805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243251.65</v>
      </c>
      <c r="E108" s="194">
        <v>66753.48</v>
      </c>
      <c r="F108" s="45">
        <f t="shared" si="1"/>
        <v>27.442148902175994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2500</v>
      </c>
      <c r="E111" s="194">
        <v>2500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5650</v>
      </c>
      <c r="E113" s="194">
        <v>8500</v>
      </c>
      <c r="F113" s="45">
        <f t="shared" si="1"/>
        <v>150.44247787610618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119323.46</v>
      </c>
      <c r="E114" s="60">
        <f t="shared" si="22"/>
        <v>139002.44</v>
      </c>
      <c r="F114" s="45">
        <f t="shared" si="1"/>
        <v>116.49212987957272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103720.91</v>
      </c>
      <c r="E115" s="60">
        <f t="shared" si="23"/>
        <v>125702.26999999999</v>
      </c>
      <c r="F115" s="45">
        <f t="shared" si="1"/>
        <v>121.1927951654107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94419.13</v>
      </c>
      <c r="E116" s="194">
        <v>116797.81</v>
      </c>
      <c r="F116" s="45">
        <f t="shared" si="1"/>
        <v>123.70142575980098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9301.7800000000007</v>
      </c>
      <c r="E117" s="194">
        <v>8904.4599999999991</v>
      </c>
      <c r="F117" s="45">
        <f t="shared" si="1"/>
        <v>95.728559480013487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15602.55</v>
      </c>
      <c r="E125" s="194">
        <v>13300.17</v>
      </c>
      <c r="F125" s="45">
        <f t="shared" si="1"/>
        <v>85.243565955564961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152039.04999999999</v>
      </c>
      <c r="E129" s="60">
        <f t="shared" si="26"/>
        <v>240130.25999999998</v>
      </c>
      <c r="F129" s="45">
        <f t="shared" si="1"/>
        <v>157.93985821405752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9237.68</v>
      </c>
      <c r="E135" s="194">
        <v>8659.0400000000009</v>
      </c>
      <c r="F135" s="45">
        <f t="shared" si="1"/>
        <v>93.736089580933751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679.79</v>
      </c>
      <c r="E137" s="194">
        <v>1818.42</v>
      </c>
      <c r="F137" s="45">
        <f t="shared" si="1"/>
        <v>267.49731534738669</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331.8</v>
      </c>
      <c r="E138" s="194">
        <v>132.72</v>
      </c>
      <c r="F138" s="45">
        <f t="shared" si="1"/>
        <v>40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141789.78</v>
      </c>
      <c r="E140" s="194">
        <v>229520.08</v>
      </c>
      <c r="F140" s="45">
        <f t="shared" si="1"/>
        <v>161.8735003326756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1896998.39</v>
      </c>
      <c r="E141" s="81">
        <f t="shared" si="28"/>
        <v>2383315.9099999997</v>
      </c>
      <c r="F141" s="61">
        <f t="shared" si="1"/>
        <v>125.63615881613899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K20" sqref="K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230153.13999999998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230153.13999999998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230136.05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230136.05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17.09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17.09</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0" sqref="D10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581975.29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3141277.2800000003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928734.9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308493.77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340291.6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14469.28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80457.39</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11406.99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42490.03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25053.13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106072.71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1541758.72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441845.56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441845.56</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228938.1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2708754.91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961476.22000000009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305798.84000000003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346357.46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14087.17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80457.39</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11047.22</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46357.04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25053.13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132317.97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1473246.82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74073.440000000002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74073.440000000002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199958.43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1014497.6600000001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1014497.66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38294.03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292342.09000000003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654881.87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28979.67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37041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Antunovac</cp:lastModifiedBy>
  <cp:lastPrinted>2025-11-26T12:43:51Z</cp:lastPrinted>
  <dcterms:created xsi:type="dcterms:W3CDTF">2022-04-01T05:14:30Z</dcterms:created>
  <dcterms:modified xsi:type="dcterms:W3CDTF">2026-02-16T10:22:42Z</dcterms:modified>
</cp:coreProperties>
</file>